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765" tabRatio="944" firstSheet="1" activeTab="5"/>
  </bookViews>
  <sheets>
    <sheet name="2020年平原示范区一般公共预算收入预算表" sheetId="3" r:id="rId1"/>
    <sheet name="2020年平原示范区一般公共预算支出预算表" sheetId="4" r:id="rId2"/>
    <sheet name="2020年平原示范区一般公共预算支出预算明细表（功能分类）" sheetId="5" r:id="rId3"/>
    <sheet name="2020年平原示范区一般公共预算基本支出明细表（经济分类）" sheetId="6" r:id="rId4"/>
    <sheet name="2020年平原示范区“三公”经费支出预算表" sheetId="7" r:id="rId5"/>
    <sheet name="2018-2019年平原示范区政府一般债务余额情况表" sheetId="22" r:id="rId6"/>
    <sheet name="2020年平原示范区新增政府一般债券安排项目情况表" sheetId="25" r:id="rId7"/>
    <sheet name="2020年平原示范区政府性基金收入预算表" sheetId="28" r:id="rId8"/>
    <sheet name="2020年平原示范区政府性基金支出预算表" sheetId="29" r:id="rId9"/>
    <sheet name="2020年平原示范区政府性基金支出预算明细表" sheetId="30" r:id="rId10"/>
    <sheet name="2018-2019年政府专项债务余额情况表" sheetId="34" r:id="rId11"/>
    <sheet name="2020年平原示范区新增专项债券安排项目情况表" sheetId="48" r:id="rId12"/>
    <sheet name="2020年平原示范区国有资本经营收支预算表" sheetId="50" r:id="rId13"/>
    <sheet name="2020年平原示范区社保收入" sheetId="55" r:id="rId14"/>
    <sheet name="2020年平原示范区社保支出" sheetId="56" r:id="rId15"/>
    <sheet name="2020年市对平原示范区税收返还和转移支付预算表（分项目）" sheetId="58" r:id="rId16"/>
  </sheets>
  <definedNames>
    <definedName name="_Fill" hidden="1">#REF!</definedName>
    <definedName name="_xlnm._FilterDatabase" localSheetId="13" hidden="1">'2020年平原示范区社保收入'!$A$4:$IS$41</definedName>
    <definedName name="_xlnm._FilterDatabase" localSheetId="14" hidden="1">'2020年平原示范区社保支出'!$A$4:$IT$36</definedName>
    <definedName name="_xlnm._FilterDatabase" localSheetId="3" hidden="1">'2020年平原示范区一般公共预算基本支出明细表（经济分类）'!$A$4:$C$80</definedName>
    <definedName name="_xlnm._FilterDatabase" localSheetId="2" hidden="1">'2020年平原示范区一般公共预算支出预算明细表（功能分类）'!$A$4:$N$1307</definedName>
    <definedName name="_xlnm._FilterDatabase" localSheetId="7" hidden="1">'2020年平原示范区政府性基金收入预算表'!$A$6:$F$6</definedName>
    <definedName name="_xlnm._FilterDatabase" localSheetId="8" hidden="1">'2020年平原示范区政府性基金支出预算表'!$A$6:$G$31</definedName>
    <definedName name="_xlnm._FilterDatabase" localSheetId="9" hidden="1">'2020年平原示范区政府性基金支出预算明细表'!$A$4:$E$102</definedName>
    <definedName name="_xlnm._FilterDatabase" hidden="1">#REF!</definedName>
    <definedName name="_Key1" localSheetId="12" hidden="1">#REF!</definedName>
    <definedName name="_Key1" localSheetId="14" hidden="1">#REF!</definedName>
    <definedName name="_Key1" localSheetId="11" hidden="1">#REF!</definedName>
    <definedName name="_Key1" hidden="1">#REF!</definedName>
    <definedName name="_Order1" hidden="1">255</definedName>
    <definedName name="_Order2" hidden="1">255</definedName>
    <definedName name="_Sort" localSheetId="12" hidden="1">#REF!</definedName>
    <definedName name="_Sort" localSheetId="14" hidden="1">#REF!</definedName>
    <definedName name="_Sort" localSheetId="11" hidden="1">#REF!</definedName>
    <definedName name="_Sort" hidden="1">#REF!</definedName>
    <definedName name="AccessDatabase" hidden="1">"D:\文_件\省长专项\2000省长专项审批.mdb"</definedName>
    <definedName name="_xlnm.Print_Area" localSheetId="8">'2020年平原示范区政府性基金支出预算表'!$A$1:$G$31</definedName>
    <definedName name="_xlnm.Print_Area" localSheetId="9">'2020年平原示范区政府性基金支出预算明细表'!$A$1:$E$97</definedName>
  </definedNames>
  <calcPr calcId="124519"/>
</workbook>
</file>

<file path=xl/calcChain.xml><?xml version="1.0" encoding="utf-8"?>
<calcChain xmlns="http://schemas.openxmlformats.org/spreadsheetml/2006/main">
  <c r="B150" i="58"/>
  <c r="B147"/>
  <c r="B144"/>
  <c r="B142"/>
  <c r="B140"/>
  <c r="B135"/>
  <c r="B131"/>
  <c r="B123"/>
  <c r="B104"/>
  <c r="B101"/>
  <c r="B95"/>
  <c r="B85"/>
  <c r="B76"/>
  <c r="B69"/>
  <c r="B60"/>
  <c r="B49"/>
  <c r="B34"/>
  <c r="B33"/>
  <c r="B14"/>
  <c r="B7"/>
  <c r="B6" s="1"/>
  <c r="C150"/>
  <c r="C147"/>
  <c r="C144"/>
  <c r="C142"/>
  <c r="C140"/>
  <c r="C135"/>
  <c r="C131"/>
  <c r="C123"/>
  <c r="C104"/>
  <c r="C101"/>
  <c r="C95"/>
  <c r="C85"/>
  <c r="C76"/>
  <c r="C69"/>
  <c r="C60"/>
  <c r="C49"/>
  <c r="C34"/>
  <c r="C33"/>
  <c r="C6" s="1"/>
  <c r="C14"/>
  <c r="C7"/>
  <c r="C31" i="30"/>
  <c r="J6" i="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4"/>
  <c r="J785"/>
  <c r="J786"/>
  <c r="J787"/>
  <c r="J788"/>
  <c r="J789"/>
  <c r="J790"/>
  <c r="J791"/>
  <c r="J792"/>
  <c r="J793"/>
  <c r="J794"/>
  <c r="J795"/>
  <c r="J797"/>
  <c r="J798"/>
  <c r="J799"/>
  <c r="J800"/>
  <c r="J801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5"/>
  <c r="J1306"/>
  <c r="I1304"/>
  <c r="I1302"/>
  <c r="I1297"/>
  <c r="I1296"/>
  <c r="I1288"/>
  <c r="I1284"/>
  <c r="I1271"/>
  <c r="I1263"/>
  <c r="I1257"/>
  <c r="I1251"/>
  <c r="I1239"/>
  <c r="I1238"/>
  <c r="I1226"/>
  <c r="I1220"/>
  <c r="I1215"/>
  <c r="I1201"/>
  <c r="I1186"/>
  <c r="I1185"/>
  <c r="I1181"/>
  <c r="I1177"/>
  <c r="I1168"/>
  <c r="I1167"/>
  <c r="I1151"/>
  <c r="I1142"/>
  <c r="I1123"/>
  <c r="I1104"/>
  <c r="I1103" s="1"/>
  <c r="I1093"/>
  <c r="I1086"/>
  <c r="I1079"/>
  <c r="I1078" s="1"/>
  <c r="I1075"/>
  <c r="I1069"/>
  <c r="I1059"/>
  <c r="I1058" s="1"/>
  <c r="I1052"/>
  <c r="I1045"/>
  <c r="I1038"/>
  <c r="I1024"/>
  <c r="I1019"/>
  <c r="I1003"/>
  <c r="I993"/>
  <c r="I992" s="1"/>
  <c r="I989"/>
  <c r="I984"/>
  <c r="I977"/>
  <c r="I972"/>
  <c r="I962"/>
  <c r="I952"/>
  <c r="I929"/>
  <c r="I928" s="1"/>
  <c r="I925"/>
  <c r="I922"/>
  <c r="I915"/>
  <c r="I908"/>
  <c r="I902"/>
  <c r="I891"/>
  <c r="I880"/>
  <c r="I854"/>
  <c r="I829"/>
  <c r="J829" s="1"/>
  <c r="I803"/>
  <c r="I802"/>
  <c r="J802" s="1"/>
  <c r="I796"/>
  <c r="J796" s="1"/>
  <c r="I784"/>
  <c r="I767"/>
  <c r="I759"/>
  <c r="I754"/>
  <c r="I751"/>
  <c r="I745"/>
  <c r="I738"/>
  <c r="I732"/>
  <c r="I724"/>
  <c r="I720"/>
  <c r="I711"/>
  <c r="I710"/>
  <c r="I708"/>
  <c r="I706"/>
  <c r="I697"/>
  <c r="I694"/>
  <c r="I690"/>
  <c r="I686"/>
  <c r="I681"/>
  <c r="I677"/>
  <c r="I674"/>
  <c r="I662"/>
  <c r="I658"/>
  <c r="I645"/>
  <c r="I640"/>
  <c r="I639"/>
  <c r="I630"/>
  <c r="I625"/>
  <c r="I621"/>
  <c r="I618"/>
  <c r="I615"/>
  <c r="I612"/>
  <c r="I609"/>
  <c r="I606"/>
  <c r="I601"/>
  <c r="I592"/>
  <c r="I585"/>
  <c r="I578"/>
  <c r="I570"/>
  <c r="I560"/>
  <c r="I556"/>
  <c r="I547"/>
  <c r="I545"/>
  <c r="I537"/>
  <c r="I523"/>
  <c r="I522"/>
  <c r="I518"/>
  <c r="I511"/>
  <c r="I502"/>
  <c r="I491"/>
  <c r="I483"/>
  <c r="I467"/>
  <c r="I466" s="1"/>
  <c r="I461"/>
  <c r="I458"/>
  <c r="I454"/>
  <c r="I447"/>
  <c r="I442"/>
  <c r="I437"/>
  <c r="I431"/>
  <c r="I425"/>
  <c r="I416"/>
  <c r="I411"/>
  <c r="I410"/>
  <c r="I402"/>
  <c r="I396"/>
  <c r="I392"/>
  <c r="I388"/>
  <c r="I384"/>
  <c r="I378"/>
  <c r="I371"/>
  <c r="I362"/>
  <c r="I357"/>
  <c r="I356"/>
  <c r="I354"/>
  <c r="I348"/>
  <c r="I340"/>
  <c r="I330"/>
  <c r="I321"/>
  <c r="I305"/>
  <c r="I296"/>
  <c r="I288"/>
  <c r="I281"/>
  <c r="I272"/>
  <c r="I269"/>
  <c r="I268"/>
  <c r="I257"/>
  <c r="I256"/>
  <c r="I253"/>
  <c r="I250"/>
  <c r="I233"/>
  <c r="I227"/>
  <c r="I221"/>
  <c r="I215"/>
  <c r="I207"/>
  <c r="I201"/>
  <c r="I194"/>
  <c r="I187"/>
  <c r="I180"/>
  <c r="I173"/>
  <c r="I167"/>
  <c r="I159"/>
  <c r="I152"/>
  <c r="I138"/>
  <c r="I127"/>
  <c r="I118"/>
  <c r="I108"/>
  <c r="I94"/>
  <c r="I85"/>
  <c r="I73"/>
  <c r="I62"/>
  <c r="I51"/>
  <c r="I39"/>
  <c r="I28"/>
  <c r="I19"/>
  <c r="I7"/>
  <c r="I6" s="1"/>
  <c r="D6" i="3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8"/>
  <c r="D39"/>
  <c r="D40"/>
  <c r="D41"/>
  <c r="D42"/>
  <c r="D43"/>
  <c r="D45"/>
  <c r="D47"/>
  <c r="D50"/>
  <c r="D52"/>
  <c r="D58"/>
  <c r="D59"/>
  <c r="D60"/>
  <c r="D61"/>
  <c r="D62"/>
  <c r="D63"/>
  <c r="D64"/>
  <c r="D65"/>
  <c r="D66"/>
  <c r="D67"/>
  <c r="D68"/>
  <c r="D69"/>
  <c r="D70"/>
  <c r="D71"/>
  <c r="D74"/>
  <c r="D75"/>
  <c r="D76"/>
  <c r="D77"/>
  <c r="D78"/>
  <c r="D79"/>
  <c r="D80"/>
  <c r="D81"/>
  <c r="D82"/>
  <c r="D83"/>
  <c r="D84"/>
  <c r="D86"/>
  <c r="D87"/>
  <c r="D88"/>
  <c r="D89"/>
  <c r="D90"/>
  <c r="D92"/>
  <c r="D93"/>
  <c r="D94"/>
  <c r="D95"/>
  <c r="D96"/>
  <c r="D99"/>
  <c r="D100"/>
  <c r="D101"/>
  <c r="D10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2"/>
  <c r="D32" s="1"/>
  <c r="J33"/>
  <c r="D33" s="1"/>
  <c r="J34"/>
  <c r="D34" s="1"/>
  <c r="J35"/>
  <c r="D35" s="1"/>
  <c r="J36"/>
  <c r="D36" s="1"/>
  <c r="J37"/>
  <c r="D37" s="1"/>
  <c r="J38"/>
  <c r="J39"/>
  <c r="J40"/>
  <c r="J41"/>
  <c r="J42"/>
  <c r="J43"/>
  <c r="J45"/>
  <c r="J46"/>
  <c r="D46" s="1"/>
  <c r="J47"/>
  <c r="J48"/>
  <c r="D48" s="1"/>
  <c r="J50"/>
  <c r="J51"/>
  <c r="D51" s="1"/>
  <c r="J52"/>
  <c r="J53"/>
  <c r="D53" s="1"/>
  <c r="J54"/>
  <c r="D54" s="1"/>
  <c r="J56"/>
  <c r="D56" s="1"/>
  <c r="J57"/>
  <c r="D57" s="1"/>
  <c r="J58"/>
  <c r="J59"/>
  <c r="J60"/>
  <c r="J61"/>
  <c r="J62"/>
  <c r="J63"/>
  <c r="J64"/>
  <c r="J65"/>
  <c r="J66"/>
  <c r="J67"/>
  <c r="J68"/>
  <c r="J69"/>
  <c r="J70"/>
  <c r="J71"/>
  <c r="J73"/>
  <c r="D73" s="1"/>
  <c r="J74"/>
  <c r="J75"/>
  <c r="J76"/>
  <c r="J77"/>
  <c r="J78"/>
  <c r="J79"/>
  <c r="J80"/>
  <c r="J81"/>
  <c r="J82"/>
  <c r="J83"/>
  <c r="J84"/>
  <c r="J86"/>
  <c r="J87"/>
  <c r="J88"/>
  <c r="J89"/>
  <c r="J90"/>
  <c r="J91"/>
  <c r="D91" s="1"/>
  <c r="J92"/>
  <c r="J93"/>
  <c r="J94"/>
  <c r="J95"/>
  <c r="J96"/>
  <c r="J98"/>
  <c r="D98" s="1"/>
  <c r="J99"/>
  <c r="J100"/>
  <c r="J101"/>
  <c r="J102"/>
  <c r="I97"/>
  <c r="I85"/>
  <c r="I76"/>
  <c r="I72"/>
  <c r="I67"/>
  <c r="I63"/>
  <c r="I59"/>
  <c r="I55"/>
  <c r="I49"/>
  <c r="I44"/>
  <c r="I31"/>
  <c r="I28"/>
  <c r="I24"/>
  <c r="I20"/>
  <c r="I17"/>
  <c r="I11"/>
  <c r="I6"/>
  <c r="I5"/>
  <c r="H97"/>
  <c r="H85"/>
  <c r="J85" s="1"/>
  <c r="D85" s="1"/>
  <c r="H76"/>
  <c r="H72"/>
  <c r="H67"/>
  <c r="H63"/>
  <c r="H59"/>
  <c r="H55"/>
  <c r="H49"/>
  <c r="H44"/>
  <c r="H31"/>
  <c r="H28"/>
  <c r="H24"/>
  <c r="H20"/>
  <c r="H17"/>
  <c r="H11"/>
  <c r="H6"/>
  <c r="H5"/>
  <c r="G97"/>
  <c r="J97" s="1"/>
  <c r="D97" s="1"/>
  <c r="G85"/>
  <c r="G76"/>
  <c r="G72"/>
  <c r="J72" s="1"/>
  <c r="D72" s="1"/>
  <c r="G67"/>
  <c r="G63"/>
  <c r="G59"/>
  <c r="G55"/>
  <c r="J55" s="1"/>
  <c r="D55" s="1"/>
  <c r="G49"/>
  <c r="J49" s="1"/>
  <c r="D49" s="1"/>
  <c r="G44"/>
  <c r="J44" s="1"/>
  <c r="D44" s="1"/>
  <c r="G31"/>
  <c r="J31" s="1"/>
  <c r="D31" s="1"/>
  <c r="G28"/>
  <c r="G24"/>
  <c r="G20"/>
  <c r="G17"/>
  <c r="G11"/>
  <c r="G6"/>
  <c r="I783" i="5" l="1"/>
  <c r="J783" s="1"/>
  <c r="I5"/>
  <c r="G5" i="30"/>
  <c r="J5" s="1"/>
  <c r="D5" s="1"/>
  <c r="G570" i="5"/>
  <c r="D9" i="34"/>
  <c r="D13" s="1"/>
  <c r="G9"/>
  <c r="G13" s="1"/>
  <c r="G9" i="22" l="1"/>
  <c r="G13" s="1"/>
  <c r="D13"/>
  <c r="D9"/>
  <c r="D827" i="5" l="1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9"/>
  <c r="D30"/>
  <c r="D31"/>
  <c r="D32"/>
  <c r="D33"/>
  <c r="D34"/>
  <c r="D35"/>
  <c r="D36"/>
  <c r="D37"/>
  <c r="D38"/>
  <c r="D40"/>
  <c r="D41"/>
  <c r="D42"/>
  <c r="D43"/>
  <c r="D44"/>
  <c r="D45"/>
  <c r="D46"/>
  <c r="D47"/>
  <c r="D48"/>
  <c r="D49"/>
  <c r="D50"/>
  <c r="D52"/>
  <c r="D53"/>
  <c r="D54"/>
  <c r="D55"/>
  <c r="D56"/>
  <c r="D57"/>
  <c r="D58"/>
  <c r="D59"/>
  <c r="D60"/>
  <c r="D61"/>
  <c r="D63"/>
  <c r="D64"/>
  <c r="D65"/>
  <c r="D66"/>
  <c r="D67"/>
  <c r="D68"/>
  <c r="D69"/>
  <c r="D70"/>
  <c r="D71"/>
  <c r="D72"/>
  <c r="D74"/>
  <c r="D75"/>
  <c r="D76"/>
  <c r="D77"/>
  <c r="D78"/>
  <c r="D79"/>
  <c r="D80"/>
  <c r="D81"/>
  <c r="D82"/>
  <c r="D83"/>
  <c r="D84"/>
  <c r="D86"/>
  <c r="D87"/>
  <c r="D88"/>
  <c r="D89"/>
  <c r="D90"/>
  <c r="D91"/>
  <c r="D92"/>
  <c r="D93"/>
  <c r="D95"/>
  <c r="D96"/>
  <c r="D97"/>
  <c r="D98"/>
  <c r="D99"/>
  <c r="D100"/>
  <c r="D101"/>
  <c r="D102"/>
  <c r="D103"/>
  <c r="D104"/>
  <c r="D105"/>
  <c r="D106"/>
  <c r="D107"/>
  <c r="D109"/>
  <c r="D110"/>
  <c r="D111"/>
  <c r="D112"/>
  <c r="D113"/>
  <c r="D114"/>
  <c r="D115"/>
  <c r="D116"/>
  <c r="D117"/>
  <c r="D119"/>
  <c r="D120"/>
  <c r="D121"/>
  <c r="D122"/>
  <c r="D123"/>
  <c r="D124"/>
  <c r="D125"/>
  <c r="D126"/>
  <c r="D128"/>
  <c r="D129"/>
  <c r="D130"/>
  <c r="D131"/>
  <c r="D132"/>
  <c r="D133"/>
  <c r="D134"/>
  <c r="D135"/>
  <c r="D136"/>
  <c r="D137"/>
  <c r="D139"/>
  <c r="D140"/>
  <c r="D141"/>
  <c r="D142"/>
  <c r="D143"/>
  <c r="D144"/>
  <c r="D145"/>
  <c r="D146"/>
  <c r="D147"/>
  <c r="D148"/>
  <c r="D149"/>
  <c r="D150"/>
  <c r="D151"/>
  <c r="D153"/>
  <c r="D154"/>
  <c r="D155"/>
  <c r="D156"/>
  <c r="D157"/>
  <c r="D158"/>
  <c r="D160"/>
  <c r="D161"/>
  <c r="D162"/>
  <c r="D163"/>
  <c r="D164"/>
  <c r="D165"/>
  <c r="D166"/>
  <c r="D168"/>
  <c r="D169"/>
  <c r="D170"/>
  <c r="D171"/>
  <c r="D172"/>
  <c r="D174"/>
  <c r="D175"/>
  <c r="D176"/>
  <c r="D177"/>
  <c r="D178"/>
  <c r="D179"/>
  <c r="D181"/>
  <c r="D182"/>
  <c r="D183"/>
  <c r="D184"/>
  <c r="D185"/>
  <c r="D186"/>
  <c r="D188"/>
  <c r="D189"/>
  <c r="D190"/>
  <c r="D191"/>
  <c r="D192"/>
  <c r="D193"/>
  <c r="D195"/>
  <c r="D196"/>
  <c r="D197"/>
  <c r="D198"/>
  <c r="D199"/>
  <c r="D200"/>
  <c r="D202"/>
  <c r="D203"/>
  <c r="D204"/>
  <c r="D205"/>
  <c r="D206"/>
  <c r="D208"/>
  <c r="D209"/>
  <c r="D210"/>
  <c r="D211"/>
  <c r="D212"/>
  <c r="D213"/>
  <c r="D214"/>
  <c r="D216"/>
  <c r="D217"/>
  <c r="D218"/>
  <c r="D219"/>
  <c r="D220"/>
  <c r="D222"/>
  <c r="D223"/>
  <c r="D224"/>
  <c r="D225"/>
  <c r="D226"/>
  <c r="D228"/>
  <c r="D229"/>
  <c r="D230"/>
  <c r="D231"/>
  <c r="D232"/>
  <c r="D234"/>
  <c r="D235"/>
  <c r="D236"/>
  <c r="D237"/>
  <c r="D238"/>
  <c r="D239"/>
  <c r="D240"/>
  <c r="D241"/>
  <c r="D242"/>
  <c r="D243"/>
  <c r="D244"/>
  <c r="D245"/>
  <c r="D246"/>
  <c r="D247"/>
  <c r="D248"/>
  <c r="D249"/>
  <c r="D251"/>
  <c r="D252"/>
  <c r="D254"/>
  <c r="D255"/>
  <c r="D258"/>
  <c r="D259"/>
  <c r="D260"/>
  <c r="D261"/>
  <c r="D262"/>
  <c r="D263"/>
  <c r="D264"/>
  <c r="D265"/>
  <c r="D266"/>
  <c r="D267"/>
  <c r="D270"/>
  <c r="D271"/>
  <c r="D273"/>
  <c r="D274"/>
  <c r="D275"/>
  <c r="D276"/>
  <c r="D277"/>
  <c r="D278"/>
  <c r="D279"/>
  <c r="D280"/>
  <c r="D282"/>
  <c r="D283"/>
  <c r="D284"/>
  <c r="D285"/>
  <c r="D286"/>
  <c r="D287"/>
  <c r="D289"/>
  <c r="D290"/>
  <c r="D291"/>
  <c r="D292"/>
  <c r="D293"/>
  <c r="D294"/>
  <c r="D295"/>
  <c r="D297"/>
  <c r="D298"/>
  <c r="D299"/>
  <c r="D300"/>
  <c r="D301"/>
  <c r="D302"/>
  <c r="D303"/>
  <c r="D304"/>
  <c r="D306"/>
  <c r="D307"/>
  <c r="D308"/>
  <c r="D309"/>
  <c r="D310"/>
  <c r="D311"/>
  <c r="D312"/>
  <c r="D313"/>
  <c r="D314"/>
  <c r="D315"/>
  <c r="D316"/>
  <c r="D317"/>
  <c r="D318"/>
  <c r="D319"/>
  <c r="D320"/>
  <c r="D322"/>
  <c r="D323"/>
  <c r="D324"/>
  <c r="D325"/>
  <c r="D326"/>
  <c r="D327"/>
  <c r="D328"/>
  <c r="D329"/>
  <c r="D331"/>
  <c r="D332"/>
  <c r="D333"/>
  <c r="D334"/>
  <c r="D335"/>
  <c r="D336"/>
  <c r="D337"/>
  <c r="D338"/>
  <c r="D339"/>
  <c r="D341"/>
  <c r="D342"/>
  <c r="D343"/>
  <c r="D344"/>
  <c r="D345"/>
  <c r="D346"/>
  <c r="D347"/>
  <c r="D349"/>
  <c r="D350"/>
  <c r="D351"/>
  <c r="D352"/>
  <c r="D353"/>
  <c r="D355"/>
  <c r="D358"/>
  <c r="D359"/>
  <c r="D360"/>
  <c r="D361"/>
  <c r="D363"/>
  <c r="D364"/>
  <c r="D365"/>
  <c r="D366"/>
  <c r="D367"/>
  <c r="D368"/>
  <c r="D369"/>
  <c r="D370"/>
  <c r="D372"/>
  <c r="D373"/>
  <c r="D374"/>
  <c r="D375"/>
  <c r="D376"/>
  <c r="D377"/>
  <c r="D379"/>
  <c r="D380"/>
  <c r="D381"/>
  <c r="D382"/>
  <c r="D383"/>
  <c r="D385"/>
  <c r="D386"/>
  <c r="D387"/>
  <c r="D389"/>
  <c r="D390"/>
  <c r="D391"/>
  <c r="D393"/>
  <c r="D394"/>
  <c r="D395"/>
  <c r="D397"/>
  <c r="D398"/>
  <c r="D399"/>
  <c r="D400"/>
  <c r="D401"/>
  <c r="D403"/>
  <c r="D404"/>
  <c r="D405"/>
  <c r="D406"/>
  <c r="D407"/>
  <c r="D408"/>
  <c r="D409"/>
  <c r="D412"/>
  <c r="D413"/>
  <c r="D414"/>
  <c r="D415"/>
  <c r="D417"/>
  <c r="D418"/>
  <c r="D419"/>
  <c r="D420"/>
  <c r="D421"/>
  <c r="D422"/>
  <c r="D423"/>
  <c r="D424"/>
  <c r="D426"/>
  <c r="D427"/>
  <c r="D428"/>
  <c r="D429"/>
  <c r="D430"/>
  <c r="D432"/>
  <c r="D433"/>
  <c r="D434"/>
  <c r="D435"/>
  <c r="D436"/>
  <c r="D438"/>
  <c r="D439"/>
  <c r="D440"/>
  <c r="D441"/>
  <c r="D443"/>
  <c r="D444"/>
  <c r="D445"/>
  <c r="D446"/>
  <c r="D448"/>
  <c r="D449"/>
  <c r="D450"/>
  <c r="D451"/>
  <c r="D452"/>
  <c r="D453"/>
  <c r="D455"/>
  <c r="D456"/>
  <c r="D457"/>
  <c r="D459"/>
  <c r="D460"/>
  <c r="D462"/>
  <c r="D463"/>
  <c r="D464"/>
  <c r="D465"/>
  <c r="D468"/>
  <c r="D469"/>
  <c r="D470"/>
  <c r="D471"/>
  <c r="D472"/>
  <c r="D473"/>
  <c r="D474"/>
  <c r="D475"/>
  <c r="D476"/>
  <c r="D477"/>
  <c r="D478"/>
  <c r="D479"/>
  <c r="D480"/>
  <c r="D481"/>
  <c r="D482"/>
  <c r="D484"/>
  <c r="D485"/>
  <c r="D486"/>
  <c r="D487"/>
  <c r="D488"/>
  <c r="D489"/>
  <c r="D490"/>
  <c r="D492"/>
  <c r="D493"/>
  <c r="D494"/>
  <c r="D495"/>
  <c r="D496"/>
  <c r="D497"/>
  <c r="D498"/>
  <c r="D499"/>
  <c r="D500"/>
  <c r="D501"/>
  <c r="D503"/>
  <c r="D504"/>
  <c r="D505"/>
  <c r="D506"/>
  <c r="D507"/>
  <c r="D508"/>
  <c r="D509"/>
  <c r="D510"/>
  <c r="D512"/>
  <c r="D513"/>
  <c r="D514"/>
  <c r="D515"/>
  <c r="D516"/>
  <c r="D517"/>
  <c r="D519"/>
  <c r="D520"/>
  <c r="D521"/>
  <c r="D524"/>
  <c r="D525"/>
  <c r="D526"/>
  <c r="D527"/>
  <c r="D528"/>
  <c r="D529"/>
  <c r="D530"/>
  <c r="D531"/>
  <c r="D532"/>
  <c r="D533"/>
  <c r="D534"/>
  <c r="D535"/>
  <c r="D536"/>
  <c r="D538"/>
  <c r="D539"/>
  <c r="D540"/>
  <c r="D541"/>
  <c r="D542"/>
  <c r="D543"/>
  <c r="D544"/>
  <c r="D546"/>
  <c r="D548"/>
  <c r="D549"/>
  <c r="D550"/>
  <c r="D551"/>
  <c r="D552"/>
  <c r="D553"/>
  <c r="D554"/>
  <c r="D555"/>
  <c r="D557"/>
  <c r="D558"/>
  <c r="D559"/>
  <c r="D561"/>
  <c r="D562"/>
  <c r="D563"/>
  <c r="D564"/>
  <c r="D565"/>
  <c r="D566"/>
  <c r="D567"/>
  <c r="D568"/>
  <c r="D569"/>
  <c r="D571"/>
  <c r="D572"/>
  <c r="D573"/>
  <c r="D574"/>
  <c r="D575"/>
  <c r="D576"/>
  <c r="D577"/>
  <c r="D579"/>
  <c r="D580"/>
  <c r="D581"/>
  <c r="D582"/>
  <c r="D583"/>
  <c r="D584"/>
  <c r="D586"/>
  <c r="D587"/>
  <c r="D588"/>
  <c r="D589"/>
  <c r="D590"/>
  <c r="D591"/>
  <c r="D593"/>
  <c r="D594"/>
  <c r="D595"/>
  <c r="D596"/>
  <c r="D597"/>
  <c r="D598"/>
  <c r="D599"/>
  <c r="D600"/>
  <c r="D602"/>
  <c r="D603"/>
  <c r="D604"/>
  <c r="D605"/>
  <c r="D607"/>
  <c r="D608"/>
  <c r="D610"/>
  <c r="D611"/>
  <c r="D613"/>
  <c r="D614"/>
  <c r="D616"/>
  <c r="D617"/>
  <c r="D619"/>
  <c r="D620"/>
  <c r="D622"/>
  <c r="D623"/>
  <c r="D624"/>
  <c r="D626"/>
  <c r="D627"/>
  <c r="D628"/>
  <c r="D629"/>
  <c r="D631"/>
  <c r="D632"/>
  <c r="D633"/>
  <c r="D634"/>
  <c r="D635"/>
  <c r="D636"/>
  <c r="D637"/>
  <c r="D638"/>
  <c r="D641"/>
  <c r="D642"/>
  <c r="D643"/>
  <c r="D644"/>
  <c r="D646"/>
  <c r="D647"/>
  <c r="D648"/>
  <c r="D649"/>
  <c r="D650"/>
  <c r="D651"/>
  <c r="D652"/>
  <c r="D653"/>
  <c r="D654"/>
  <c r="D655"/>
  <c r="D656"/>
  <c r="D657"/>
  <c r="D659"/>
  <c r="D660"/>
  <c r="D661"/>
  <c r="D663"/>
  <c r="D664"/>
  <c r="D665"/>
  <c r="D666"/>
  <c r="D667"/>
  <c r="D668"/>
  <c r="D669"/>
  <c r="D670"/>
  <c r="D671"/>
  <c r="D672"/>
  <c r="D673"/>
  <c r="D675"/>
  <c r="D676"/>
  <c r="D678"/>
  <c r="D679"/>
  <c r="D680"/>
  <c r="D682"/>
  <c r="D683"/>
  <c r="D684"/>
  <c r="D685"/>
  <c r="D687"/>
  <c r="D688"/>
  <c r="D689"/>
  <c r="D691"/>
  <c r="D692"/>
  <c r="D693"/>
  <c r="D695"/>
  <c r="D696"/>
  <c r="D698"/>
  <c r="D699"/>
  <c r="D700"/>
  <c r="D701"/>
  <c r="D702"/>
  <c r="D703"/>
  <c r="D704"/>
  <c r="D705"/>
  <c r="D707"/>
  <c r="D709"/>
  <c r="D712"/>
  <c r="D713"/>
  <c r="D714"/>
  <c r="D715"/>
  <c r="D716"/>
  <c r="D717"/>
  <c r="D718"/>
  <c r="D719"/>
  <c r="D721"/>
  <c r="D722"/>
  <c r="D723"/>
  <c r="D725"/>
  <c r="D726"/>
  <c r="D727"/>
  <c r="D728"/>
  <c r="D729"/>
  <c r="D730"/>
  <c r="D731"/>
  <c r="D733"/>
  <c r="D734"/>
  <c r="D735"/>
  <c r="D736"/>
  <c r="D737"/>
  <c r="D739"/>
  <c r="D740"/>
  <c r="D741"/>
  <c r="D742"/>
  <c r="D743"/>
  <c r="D744"/>
  <c r="D746"/>
  <c r="D747"/>
  <c r="D748"/>
  <c r="D749"/>
  <c r="D750"/>
  <c r="D752"/>
  <c r="D753"/>
  <c r="D755"/>
  <c r="D756"/>
  <c r="D757"/>
  <c r="D758"/>
  <c r="D760"/>
  <c r="D761"/>
  <c r="D762"/>
  <c r="D763"/>
  <c r="D764"/>
  <c r="D765"/>
  <c r="D766"/>
  <c r="D768"/>
  <c r="D769"/>
  <c r="D770"/>
  <c r="D771"/>
  <c r="D772"/>
  <c r="D773"/>
  <c r="D774"/>
  <c r="D775"/>
  <c r="D776"/>
  <c r="D777"/>
  <c r="D778"/>
  <c r="D779"/>
  <c r="D780"/>
  <c r="D781"/>
  <c r="D782"/>
  <c r="D785"/>
  <c r="D786"/>
  <c r="D787"/>
  <c r="D788"/>
  <c r="D789"/>
  <c r="D790"/>
  <c r="D791"/>
  <c r="D792"/>
  <c r="D793"/>
  <c r="D794"/>
  <c r="D795"/>
  <c r="D797"/>
  <c r="D798"/>
  <c r="D799"/>
  <c r="D800"/>
  <c r="D801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8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1"/>
  <c r="D882"/>
  <c r="D883"/>
  <c r="D884"/>
  <c r="D885"/>
  <c r="D886"/>
  <c r="D887"/>
  <c r="D888"/>
  <c r="D889"/>
  <c r="D890"/>
  <c r="D892"/>
  <c r="D893"/>
  <c r="D894"/>
  <c r="D895"/>
  <c r="D896"/>
  <c r="D897"/>
  <c r="D898"/>
  <c r="D899"/>
  <c r="D900"/>
  <c r="D901"/>
  <c r="D903"/>
  <c r="D904"/>
  <c r="D905"/>
  <c r="D906"/>
  <c r="D907"/>
  <c r="D909"/>
  <c r="D910"/>
  <c r="D911"/>
  <c r="D912"/>
  <c r="D913"/>
  <c r="D914"/>
  <c r="D916"/>
  <c r="D917"/>
  <c r="D918"/>
  <c r="D919"/>
  <c r="D920"/>
  <c r="D921"/>
  <c r="D923"/>
  <c r="D924"/>
  <c r="D926"/>
  <c r="D927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3"/>
  <c r="D954"/>
  <c r="D955"/>
  <c r="D956"/>
  <c r="D957"/>
  <c r="D958"/>
  <c r="D959"/>
  <c r="D960"/>
  <c r="D961"/>
  <c r="D963"/>
  <c r="D964"/>
  <c r="D965"/>
  <c r="D966"/>
  <c r="D967"/>
  <c r="D968"/>
  <c r="D969"/>
  <c r="D970"/>
  <c r="D971"/>
  <c r="D973"/>
  <c r="D974"/>
  <c r="D975"/>
  <c r="D976"/>
  <c r="D978"/>
  <c r="D979"/>
  <c r="D980"/>
  <c r="D981"/>
  <c r="D982"/>
  <c r="D983"/>
  <c r="D985"/>
  <c r="D986"/>
  <c r="D987"/>
  <c r="D988"/>
  <c r="D990"/>
  <c r="D991"/>
  <c r="D994"/>
  <c r="D995"/>
  <c r="D996"/>
  <c r="D997"/>
  <c r="D998"/>
  <c r="D999"/>
  <c r="D1000"/>
  <c r="D1001"/>
  <c r="D1002"/>
  <c r="D1004"/>
  <c r="D1005"/>
  <c r="D1006"/>
  <c r="D1007"/>
  <c r="D1008"/>
  <c r="D1009"/>
  <c r="D1010"/>
  <c r="D1011"/>
  <c r="D1012"/>
  <c r="D1013"/>
  <c r="D1014"/>
  <c r="D1015"/>
  <c r="D1016"/>
  <c r="D1017"/>
  <c r="D1018"/>
  <c r="D1020"/>
  <c r="D1021"/>
  <c r="D1022"/>
  <c r="D1023"/>
  <c r="D1025"/>
  <c r="D1026"/>
  <c r="D1027"/>
  <c r="D1028"/>
  <c r="D1029"/>
  <c r="D1030"/>
  <c r="D1031"/>
  <c r="D1032"/>
  <c r="D1033"/>
  <c r="D1034"/>
  <c r="D1035"/>
  <c r="D1036"/>
  <c r="D1037"/>
  <c r="D1039"/>
  <c r="D1040"/>
  <c r="D1041"/>
  <c r="D1042"/>
  <c r="D1043"/>
  <c r="D1044"/>
  <c r="D1046"/>
  <c r="D1047"/>
  <c r="D1048"/>
  <c r="D1049"/>
  <c r="D1050"/>
  <c r="D1051"/>
  <c r="D1053"/>
  <c r="D1054"/>
  <c r="D1055"/>
  <c r="D1056"/>
  <c r="D1057"/>
  <c r="D1060"/>
  <c r="D1061"/>
  <c r="D1062"/>
  <c r="D1063"/>
  <c r="D1064"/>
  <c r="D1065"/>
  <c r="D1066"/>
  <c r="D1067"/>
  <c r="D1068"/>
  <c r="D1070"/>
  <c r="D1071"/>
  <c r="D1072"/>
  <c r="D1073"/>
  <c r="D1074"/>
  <c r="D1076"/>
  <c r="D1077"/>
  <c r="D1080"/>
  <c r="D1081"/>
  <c r="D1082"/>
  <c r="D1083"/>
  <c r="D1084"/>
  <c r="D1085"/>
  <c r="D1087"/>
  <c r="D1088"/>
  <c r="D1089"/>
  <c r="D1090"/>
  <c r="D1091"/>
  <c r="D1092"/>
  <c r="D1094"/>
  <c r="D1095"/>
  <c r="D1096"/>
  <c r="D1097"/>
  <c r="D1098"/>
  <c r="D1099"/>
  <c r="D1100"/>
  <c r="D1101"/>
  <c r="D1102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3"/>
  <c r="D1144"/>
  <c r="D1145"/>
  <c r="D1146"/>
  <c r="D1147"/>
  <c r="D1148"/>
  <c r="D1149"/>
  <c r="D1150"/>
  <c r="D1152"/>
  <c r="D1153"/>
  <c r="D1154"/>
  <c r="D1155"/>
  <c r="D1156"/>
  <c r="D1157"/>
  <c r="D1158"/>
  <c r="D1159"/>
  <c r="D1160"/>
  <c r="D1161"/>
  <c r="D1162"/>
  <c r="D1163"/>
  <c r="D1164"/>
  <c r="D1165"/>
  <c r="D1166"/>
  <c r="D1169"/>
  <c r="D1170"/>
  <c r="D1171"/>
  <c r="D1172"/>
  <c r="D1173"/>
  <c r="D1174"/>
  <c r="D1175"/>
  <c r="D1176"/>
  <c r="D1178"/>
  <c r="D1179"/>
  <c r="D1180"/>
  <c r="D1182"/>
  <c r="D1183"/>
  <c r="D1184"/>
  <c r="D1187"/>
  <c r="D1188"/>
  <c r="D1189"/>
  <c r="D1190"/>
  <c r="D1191"/>
  <c r="D1192"/>
  <c r="D1193"/>
  <c r="D1194"/>
  <c r="D1195"/>
  <c r="D1196"/>
  <c r="D1197"/>
  <c r="D1198"/>
  <c r="D1199"/>
  <c r="D1200"/>
  <c r="D1202"/>
  <c r="D1203"/>
  <c r="D1204"/>
  <c r="D1205"/>
  <c r="D1206"/>
  <c r="D1207"/>
  <c r="D1208"/>
  <c r="D1209"/>
  <c r="D1210"/>
  <c r="D1211"/>
  <c r="D1212"/>
  <c r="D1213"/>
  <c r="D1214"/>
  <c r="D1216"/>
  <c r="D1217"/>
  <c r="D1218"/>
  <c r="D1219"/>
  <c r="D1221"/>
  <c r="D1222"/>
  <c r="D1223"/>
  <c r="D1224"/>
  <c r="D1225"/>
  <c r="D1227"/>
  <c r="D1228"/>
  <c r="D1229"/>
  <c r="D1230"/>
  <c r="D1231"/>
  <c r="D1232"/>
  <c r="D1233"/>
  <c r="D1234"/>
  <c r="D1235"/>
  <c r="D1236"/>
  <c r="D1237"/>
  <c r="D1240"/>
  <c r="D1241"/>
  <c r="D1242"/>
  <c r="D1243"/>
  <c r="D1244"/>
  <c r="D1245"/>
  <c r="D1246"/>
  <c r="D1247"/>
  <c r="D1248"/>
  <c r="D1249"/>
  <c r="D1250"/>
  <c r="D1252"/>
  <c r="D1253"/>
  <c r="D1254"/>
  <c r="D1255"/>
  <c r="D1256"/>
  <c r="D1258"/>
  <c r="D1259"/>
  <c r="D1260"/>
  <c r="D1261"/>
  <c r="D1262"/>
  <c r="D1264"/>
  <c r="D1265"/>
  <c r="D1266"/>
  <c r="D1267"/>
  <c r="D1268"/>
  <c r="D1269"/>
  <c r="D1270"/>
  <c r="D1272"/>
  <c r="D1273"/>
  <c r="D1274"/>
  <c r="D1275"/>
  <c r="D1276"/>
  <c r="D1277"/>
  <c r="D1278"/>
  <c r="D1279"/>
  <c r="D1280"/>
  <c r="D1281"/>
  <c r="D1282"/>
  <c r="D1283"/>
  <c r="D1285"/>
  <c r="D1286"/>
  <c r="D1287"/>
  <c r="D1289"/>
  <c r="D1290"/>
  <c r="D1291"/>
  <c r="D1292"/>
  <c r="D1293"/>
  <c r="D1294"/>
  <c r="D1295"/>
  <c r="D1298"/>
  <c r="D1299"/>
  <c r="D1300"/>
  <c r="D1301"/>
  <c r="D1303"/>
  <c r="D1305"/>
  <c r="D1306"/>
  <c r="H1304"/>
  <c r="J1304" s="1"/>
  <c r="H1302"/>
  <c r="H1297"/>
  <c r="H1296" s="1"/>
  <c r="H1288"/>
  <c r="H1284"/>
  <c r="H1271"/>
  <c r="H1263"/>
  <c r="H1257"/>
  <c r="H1251"/>
  <c r="H1239"/>
  <c r="H1238"/>
  <c r="H1226"/>
  <c r="H1220"/>
  <c r="H1215"/>
  <c r="H1201"/>
  <c r="H1186"/>
  <c r="H1185"/>
  <c r="H1181"/>
  <c r="H1177"/>
  <c r="H1168"/>
  <c r="H1167"/>
  <c r="H1151"/>
  <c r="H1142"/>
  <c r="H1123"/>
  <c r="H1104"/>
  <c r="H1103" s="1"/>
  <c r="H1093"/>
  <c r="H1086"/>
  <c r="H1079"/>
  <c r="H1075"/>
  <c r="H1069"/>
  <c r="H1059"/>
  <c r="H1058" s="1"/>
  <c r="H1052"/>
  <c r="H1045"/>
  <c r="H1038"/>
  <c r="H1024"/>
  <c r="H1019"/>
  <c r="H1003"/>
  <c r="H993"/>
  <c r="H992" s="1"/>
  <c r="H989"/>
  <c r="H984"/>
  <c r="H977"/>
  <c r="H972"/>
  <c r="H962"/>
  <c r="H952"/>
  <c r="H929"/>
  <c r="H928" s="1"/>
  <c r="H925"/>
  <c r="H922"/>
  <c r="H915"/>
  <c r="H908"/>
  <c r="H902"/>
  <c r="H891"/>
  <c r="H880"/>
  <c r="H854"/>
  <c r="H829"/>
  <c r="H803"/>
  <c r="H796"/>
  <c r="H784"/>
  <c r="H783"/>
  <c r="H767"/>
  <c r="H759"/>
  <c r="H754"/>
  <c r="H751"/>
  <c r="H745"/>
  <c r="H738"/>
  <c r="H732"/>
  <c r="H724"/>
  <c r="H720"/>
  <c r="H711"/>
  <c r="H710" s="1"/>
  <c r="H708"/>
  <c r="H706"/>
  <c r="H697"/>
  <c r="H694"/>
  <c r="H690"/>
  <c r="H686"/>
  <c r="H681"/>
  <c r="H677"/>
  <c r="H674"/>
  <c r="H662"/>
  <c r="H658"/>
  <c r="H645"/>
  <c r="H640"/>
  <c r="H639" s="1"/>
  <c r="H630"/>
  <c r="H625"/>
  <c r="H621"/>
  <c r="H618"/>
  <c r="H615"/>
  <c r="H612"/>
  <c r="H609"/>
  <c r="H606"/>
  <c r="H601"/>
  <c r="H592"/>
  <c r="H585"/>
  <c r="H578"/>
  <c r="H570"/>
  <c r="H560"/>
  <c r="H556"/>
  <c r="H547"/>
  <c r="H545"/>
  <c r="H537"/>
  <c r="H523"/>
  <c r="H522" s="1"/>
  <c r="H518"/>
  <c r="H511"/>
  <c r="H502"/>
  <c r="H491"/>
  <c r="H483"/>
  <c r="H467"/>
  <c r="H461"/>
  <c r="H458"/>
  <c r="H454"/>
  <c r="H447"/>
  <c r="H442"/>
  <c r="H437"/>
  <c r="H431"/>
  <c r="H425"/>
  <c r="H416"/>
  <c r="H411"/>
  <c r="H410"/>
  <c r="H402"/>
  <c r="H396"/>
  <c r="H392"/>
  <c r="H388"/>
  <c r="H384"/>
  <c r="H378"/>
  <c r="H371"/>
  <c r="H362"/>
  <c r="H357"/>
  <c r="H356"/>
  <c r="H354"/>
  <c r="H348"/>
  <c r="H340"/>
  <c r="H330"/>
  <c r="H321"/>
  <c r="H305"/>
  <c r="H296"/>
  <c r="H288"/>
  <c r="H281"/>
  <c r="H272"/>
  <c r="H269"/>
  <c r="H268"/>
  <c r="H257"/>
  <c r="H256"/>
  <c r="H253"/>
  <c r="H250"/>
  <c r="H233"/>
  <c r="H227"/>
  <c r="H221"/>
  <c r="H215"/>
  <c r="H207"/>
  <c r="H201"/>
  <c r="H194"/>
  <c r="H187"/>
  <c r="H180"/>
  <c r="H173"/>
  <c r="H167"/>
  <c r="H159"/>
  <c r="H152"/>
  <c r="H138"/>
  <c r="H127"/>
  <c r="H118"/>
  <c r="H108"/>
  <c r="H94"/>
  <c r="H85"/>
  <c r="H73"/>
  <c r="H62"/>
  <c r="H51"/>
  <c r="H39"/>
  <c r="H28"/>
  <c r="H19"/>
  <c r="H7"/>
  <c r="H6" s="1"/>
  <c r="G1304"/>
  <c r="G1302"/>
  <c r="G1297"/>
  <c r="G1296"/>
  <c r="G1288"/>
  <c r="G1284"/>
  <c r="G1271"/>
  <c r="G1263"/>
  <c r="G1257"/>
  <c r="G1251"/>
  <c r="G1239"/>
  <c r="G1238"/>
  <c r="G1226"/>
  <c r="G1220"/>
  <c r="G1215"/>
  <c r="G1201"/>
  <c r="G1186"/>
  <c r="G1185"/>
  <c r="G1181"/>
  <c r="G1177"/>
  <c r="G1168"/>
  <c r="G1167"/>
  <c r="G1151"/>
  <c r="G1142"/>
  <c r="G1123"/>
  <c r="G1104"/>
  <c r="G1103" s="1"/>
  <c r="G1093"/>
  <c r="G1086"/>
  <c r="G1079"/>
  <c r="G1075"/>
  <c r="G1069"/>
  <c r="G1059"/>
  <c r="G1058" s="1"/>
  <c r="G1052"/>
  <c r="G1045"/>
  <c r="G1038"/>
  <c r="G1024"/>
  <c r="G1019"/>
  <c r="G1003"/>
  <c r="G993"/>
  <c r="G992" s="1"/>
  <c r="G989"/>
  <c r="G984"/>
  <c r="G977"/>
  <c r="G972"/>
  <c r="G962"/>
  <c r="G952"/>
  <c r="G929"/>
  <c r="G928" s="1"/>
  <c r="G925"/>
  <c r="G922"/>
  <c r="G915"/>
  <c r="G908"/>
  <c r="G902"/>
  <c r="G891"/>
  <c r="G880"/>
  <c r="G854"/>
  <c r="G829"/>
  <c r="G803"/>
  <c r="G796"/>
  <c r="G784"/>
  <c r="G783"/>
  <c r="G767"/>
  <c r="G759"/>
  <c r="G754"/>
  <c r="G751"/>
  <c r="G745"/>
  <c r="G738"/>
  <c r="G732"/>
  <c r="G724"/>
  <c r="G720"/>
  <c r="G711"/>
  <c r="G710" s="1"/>
  <c r="G708"/>
  <c r="G706"/>
  <c r="G697"/>
  <c r="G694"/>
  <c r="G690"/>
  <c r="G686"/>
  <c r="G681"/>
  <c r="G677"/>
  <c r="G674"/>
  <c r="G662"/>
  <c r="G658"/>
  <c r="G645"/>
  <c r="G640"/>
  <c r="G639" s="1"/>
  <c r="G630"/>
  <c r="G625"/>
  <c r="G621"/>
  <c r="G618"/>
  <c r="G615"/>
  <c r="G612"/>
  <c r="G609"/>
  <c r="G606"/>
  <c r="G601"/>
  <c r="G592"/>
  <c r="G585"/>
  <c r="G578"/>
  <c r="G560"/>
  <c r="G556"/>
  <c r="G547"/>
  <c r="G545"/>
  <c r="G537"/>
  <c r="G523"/>
  <c r="G518"/>
  <c r="G511"/>
  <c r="G502"/>
  <c r="G491"/>
  <c r="G483"/>
  <c r="G467"/>
  <c r="G461"/>
  <c r="G458"/>
  <c r="G454"/>
  <c r="G447"/>
  <c r="G442"/>
  <c r="G437"/>
  <c r="G431"/>
  <c r="G425"/>
  <c r="G416"/>
  <c r="G411"/>
  <c r="G410"/>
  <c r="G402"/>
  <c r="G396"/>
  <c r="G392"/>
  <c r="G388"/>
  <c r="G384"/>
  <c r="G378"/>
  <c r="G371"/>
  <c r="G362"/>
  <c r="G357"/>
  <c r="G356"/>
  <c r="G354"/>
  <c r="G348"/>
  <c r="G268" s="1"/>
  <c r="G340"/>
  <c r="G330"/>
  <c r="G321"/>
  <c r="G305"/>
  <c r="G296"/>
  <c r="G288"/>
  <c r="G281"/>
  <c r="G272"/>
  <c r="G269"/>
  <c r="G257"/>
  <c r="G256"/>
  <c r="G253"/>
  <c r="G250"/>
  <c r="G233"/>
  <c r="G227"/>
  <c r="G221"/>
  <c r="G215"/>
  <c r="G207"/>
  <c r="G201"/>
  <c r="G194"/>
  <c r="G187"/>
  <c r="G180"/>
  <c r="G173"/>
  <c r="G167"/>
  <c r="G159"/>
  <c r="G152"/>
  <c r="G138"/>
  <c r="G127"/>
  <c r="G118"/>
  <c r="G108"/>
  <c r="G94"/>
  <c r="G85"/>
  <c r="G73"/>
  <c r="G62"/>
  <c r="G51"/>
  <c r="G39"/>
  <c r="G28"/>
  <c r="G19"/>
  <c r="G7"/>
  <c r="G6" s="1"/>
  <c r="F1304"/>
  <c r="D1304" s="1"/>
  <c r="F1302"/>
  <c r="D1302" s="1"/>
  <c r="F1297"/>
  <c r="D1297" s="1"/>
  <c r="F1288"/>
  <c r="D1288" s="1"/>
  <c r="F1284"/>
  <c r="D1284" s="1"/>
  <c r="F1271"/>
  <c r="D1271" s="1"/>
  <c r="F1263"/>
  <c r="D1263" s="1"/>
  <c r="F1257"/>
  <c r="D1257" s="1"/>
  <c r="F1251"/>
  <c r="D1251" s="1"/>
  <c r="F1239"/>
  <c r="D1239" s="1"/>
  <c r="F1226"/>
  <c r="D1226" s="1"/>
  <c r="F1220"/>
  <c r="D1220" s="1"/>
  <c r="F1215"/>
  <c r="D1215" s="1"/>
  <c r="F1201"/>
  <c r="D1201" s="1"/>
  <c r="F1186"/>
  <c r="D1186" s="1"/>
  <c r="F1185"/>
  <c r="D1185" s="1"/>
  <c r="F1181"/>
  <c r="D1181" s="1"/>
  <c r="F1177"/>
  <c r="D1177" s="1"/>
  <c r="F1168"/>
  <c r="D1168" s="1"/>
  <c r="F1167"/>
  <c r="D1167" s="1"/>
  <c r="F1151"/>
  <c r="D1151" s="1"/>
  <c r="F1142"/>
  <c r="D1142" s="1"/>
  <c r="F1123"/>
  <c r="D1123" s="1"/>
  <c r="F1104"/>
  <c r="F1103" s="1"/>
  <c r="D1103" s="1"/>
  <c r="F1093"/>
  <c r="D1093" s="1"/>
  <c r="F1086"/>
  <c r="D1086" s="1"/>
  <c r="F1079"/>
  <c r="D1079" s="1"/>
  <c r="F1078"/>
  <c r="F1075"/>
  <c r="D1075" s="1"/>
  <c r="F1069"/>
  <c r="D1069" s="1"/>
  <c r="F1059"/>
  <c r="D1059" s="1"/>
  <c r="F1058"/>
  <c r="D1058" s="1"/>
  <c r="F1052"/>
  <c r="D1052" s="1"/>
  <c r="F1045"/>
  <c r="D1045" s="1"/>
  <c r="F1038"/>
  <c r="D1038" s="1"/>
  <c r="F1024"/>
  <c r="D1024" s="1"/>
  <c r="F1019"/>
  <c r="D1019" s="1"/>
  <c r="F1003"/>
  <c r="D1003" s="1"/>
  <c r="F993"/>
  <c r="D993" s="1"/>
  <c r="F992"/>
  <c r="F989"/>
  <c r="D989" s="1"/>
  <c r="F984"/>
  <c r="D984" s="1"/>
  <c r="F977"/>
  <c r="D977" s="1"/>
  <c r="F972"/>
  <c r="D972" s="1"/>
  <c r="F962"/>
  <c r="D962" s="1"/>
  <c r="F952"/>
  <c r="D952" s="1"/>
  <c r="F929"/>
  <c r="F925"/>
  <c r="D925" s="1"/>
  <c r="F922"/>
  <c r="D922" s="1"/>
  <c r="F915"/>
  <c r="D915" s="1"/>
  <c r="F908"/>
  <c r="D908" s="1"/>
  <c r="F902"/>
  <c r="D902" s="1"/>
  <c r="F891"/>
  <c r="D891" s="1"/>
  <c r="F880"/>
  <c r="D880" s="1"/>
  <c r="F854"/>
  <c r="D854" s="1"/>
  <c r="F829"/>
  <c r="D829" s="1"/>
  <c r="F803"/>
  <c r="F796"/>
  <c r="D796" s="1"/>
  <c r="F784"/>
  <c r="D784" s="1"/>
  <c r="F767"/>
  <c r="D767" s="1"/>
  <c r="F759"/>
  <c r="D759" s="1"/>
  <c r="F754"/>
  <c r="D754" s="1"/>
  <c r="F751"/>
  <c r="D751" s="1"/>
  <c r="F745"/>
  <c r="D745" s="1"/>
  <c r="F738"/>
  <c r="D738" s="1"/>
  <c r="F732"/>
  <c r="D732" s="1"/>
  <c r="F724"/>
  <c r="F720"/>
  <c r="D720" s="1"/>
  <c r="F711"/>
  <c r="D711" s="1"/>
  <c r="F710"/>
  <c r="F708"/>
  <c r="F706"/>
  <c r="D706" s="1"/>
  <c r="F697"/>
  <c r="D697" s="1"/>
  <c r="F694"/>
  <c r="D694" s="1"/>
  <c r="F690"/>
  <c r="F686"/>
  <c r="D686" s="1"/>
  <c r="F681"/>
  <c r="F677"/>
  <c r="D677" s="1"/>
  <c r="F674"/>
  <c r="D674" s="1"/>
  <c r="F662"/>
  <c r="D662" s="1"/>
  <c r="F658"/>
  <c r="F645"/>
  <c r="D645" s="1"/>
  <c r="F640"/>
  <c r="F639"/>
  <c r="F630"/>
  <c r="F625"/>
  <c r="D625" s="1"/>
  <c r="F621"/>
  <c r="F618"/>
  <c r="D618" s="1"/>
  <c r="F615"/>
  <c r="D615" s="1"/>
  <c r="F612"/>
  <c r="D612" s="1"/>
  <c r="F609"/>
  <c r="F606"/>
  <c r="D606" s="1"/>
  <c r="F601"/>
  <c r="D601" s="1"/>
  <c r="F592"/>
  <c r="D592" s="1"/>
  <c r="F585"/>
  <c r="F578"/>
  <c r="D578" s="1"/>
  <c r="F570"/>
  <c r="D570" s="1"/>
  <c r="F560"/>
  <c r="F556"/>
  <c r="D556" s="1"/>
  <c r="F547"/>
  <c r="D547" s="1"/>
  <c r="F545"/>
  <c r="D545" s="1"/>
  <c r="F537"/>
  <c r="D537" s="1"/>
  <c r="F523"/>
  <c r="D523" s="1"/>
  <c r="F518"/>
  <c r="D518" s="1"/>
  <c r="F511"/>
  <c r="F502"/>
  <c r="D502" s="1"/>
  <c r="F491"/>
  <c r="D491" s="1"/>
  <c r="F483"/>
  <c r="D483" s="1"/>
  <c r="F467"/>
  <c r="F461"/>
  <c r="D461" s="1"/>
  <c r="F458"/>
  <c r="D458" s="1"/>
  <c r="F454"/>
  <c r="D454" s="1"/>
  <c r="F447"/>
  <c r="D447" s="1"/>
  <c r="F442"/>
  <c r="D442" s="1"/>
  <c r="F437"/>
  <c r="D437" s="1"/>
  <c r="F431"/>
  <c r="D431" s="1"/>
  <c r="F425"/>
  <c r="D425" s="1"/>
  <c r="F416"/>
  <c r="D416" s="1"/>
  <c r="F411"/>
  <c r="D411" s="1"/>
  <c r="F410"/>
  <c r="D410" s="1"/>
  <c r="F402"/>
  <c r="D402" s="1"/>
  <c r="F396"/>
  <c r="D396" s="1"/>
  <c r="F392"/>
  <c r="D392" s="1"/>
  <c r="F388"/>
  <c r="D388" s="1"/>
  <c r="F384"/>
  <c r="D384" s="1"/>
  <c r="F378"/>
  <c r="D378" s="1"/>
  <c r="F371"/>
  <c r="D371" s="1"/>
  <c r="F362"/>
  <c r="D362" s="1"/>
  <c r="F357"/>
  <c r="D357" s="1"/>
  <c r="F354"/>
  <c r="D354" s="1"/>
  <c r="F348"/>
  <c r="D348" s="1"/>
  <c r="F340"/>
  <c r="D340" s="1"/>
  <c r="F330"/>
  <c r="D330" s="1"/>
  <c r="F321"/>
  <c r="D321" s="1"/>
  <c r="F305"/>
  <c r="F296"/>
  <c r="D296" s="1"/>
  <c r="F288"/>
  <c r="D288" s="1"/>
  <c r="F281"/>
  <c r="D281" s="1"/>
  <c r="F272"/>
  <c r="F269"/>
  <c r="D269" s="1"/>
  <c r="F257"/>
  <c r="D257" s="1"/>
  <c r="F253"/>
  <c r="D253" s="1"/>
  <c r="F250"/>
  <c r="F233"/>
  <c r="D233" s="1"/>
  <c r="F227"/>
  <c r="F221"/>
  <c r="D221" s="1"/>
  <c r="F215"/>
  <c r="D215" s="1"/>
  <c r="F207"/>
  <c r="D207" s="1"/>
  <c r="F201"/>
  <c r="D201" s="1"/>
  <c r="F194"/>
  <c r="D194" s="1"/>
  <c r="F187"/>
  <c r="F180"/>
  <c r="D180" s="1"/>
  <c r="F173"/>
  <c r="D173" s="1"/>
  <c r="F167"/>
  <c r="D167" s="1"/>
  <c r="F159"/>
  <c r="D159" s="1"/>
  <c r="F152"/>
  <c r="D152" s="1"/>
  <c r="F138"/>
  <c r="D138" s="1"/>
  <c r="F127"/>
  <c r="D127" s="1"/>
  <c r="F118"/>
  <c r="F108"/>
  <c r="D108" s="1"/>
  <c r="F94"/>
  <c r="F85"/>
  <c r="D85" s="1"/>
  <c r="F73"/>
  <c r="F62"/>
  <c r="D62" s="1"/>
  <c r="F51"/>
  <c r="F39"/>
  <c r="D39" s="1"/>
  <c r="F28"/>
  <c r="F19"/>
  <c r="D19" s="1"/>
  <c r="F7"/>
  <c r="D992" l="1"/>
  <c r="D7"/>
  <c r="D28"/>
  <c r="D51"/>
  <c r="D73"/>
  <c r="D94"/>
  <c r="D118"/>
  <c r="D187"/>
  <c r="D227"/>
  <c r="D250"/>
  <c r="F256"/>
  <c r="D256" s="1"/>
  <c r="F268"/>
  <c r="D268" s="1"/>
  <c r="D272"/>
  <c r="D305"/>
  <c r="F466"/>
  <c r="D585"/>
  <c r="D609"/>
  <c r="D621"/>
  <c r="D630"/>
  <c r="D640"/>
  <c r="D658"/>
  <c r="D681"/>
  <c r="D690"/>
  <c r="D708"/>
  <c r="D724"/>
  <c r="D929"/>
  <c r="G466"/>
  <c r="G5" s="1"/>
  <c r="D511"/>
  <c r="G522"/>
  <c r="G802"/>
  <c r="G1078"/>
  <c r="D1078" s="1"/>
  <c r="H466"/>
  <c r="H802"/>
  <c r="H5" s="1"/>
  <c r="J5" s="1"/>
  <c r="H1078"/>
  <c r="D710"/>
  <c r="D560"/>
  <c r="D639"/>
  <c r="F356"/>
  <c r="D356" s="1"/>
  <c r="F1296"/>
  <c r="D1296" s="1"/>
  <c r="F1238"/>
  <c r="D1238" s="1"/>
  <c r="D1104"/>
  <c r="F928"/>
  <c r="D928" s="1"/>
  <c r="F802"/>
  <c r="D802" s="1"/>
  <c r="D803"/>
  <c r="F783"/>
  <c r="D783" s="1"/>
  <c r="F522"/>
  <c r="D522" s="1"/>
  <c r="D467"/>
  <c r="F6"/>
  <c r="D466" l="1"/>
  <c r="F5"/>
  <c r="D5" s="1"/>
  <c r="D6"/>
  <c r="C97" i="30"/>
  <c r="C85"/>
  <c r="C76"/>
  <c r="C72"/>
  <c r="C67"/>
  <c r="C63"/>
  <c r="C59"/>
  <c r="C55"/>
  <c r="C49"/>
  <c r="C44"/>
  <c r="C28"/>
  <c r="C24"/>
  <c r="C20"/>
  <c r="C17"/>
  <c r="C11"/>
  <c r="C6"/>
  <c r="F9" i="22" l="1"/>
  <c r="F13" s="1"/>
  <c r="C76" i="6"/>
  <c r="C73"/>
  <c r="C68"/>
  <c r="C65"/>
  <c r="C60"/>
  <c r="C57"/>
  <c r="C51"/>
  <c r="C48"/>
  <c r="C44"/>
  <c r="C41"/>
  <c r="C37"/>
  <c r="C30"/>
  <c r="C22"/>
  <c r="C11"/>
  <c r="C6"/>
  <c r="C1304" i="5"/>
  <c r="C1302"/>
  <c r="C1297"/>
  <c r="C1296" s="1"/>
  <c r="C1288"/>
  <c r="C1284"/>
  <c r="C1271"/>
  <c r="C1263"/>
  <c r="C1257"/>
  <c r="C1251"/>
  <c r="C1239"/>
  <c r="C1238" s="1"/>
  <c r="C1226"/>
  <c r="C1220"/>
  <c r="C1215"/>
  <c r="C1201"/>
  <c r="C1186"/>
  <c r="C1185" s="1"/>
  <c r="C1181"/>
  <c r="C1177"/>
  <c r="C1168"/>
  <c r="C1151"/>
  <c r="C1142"/>
  <c r="C1123"/>
  <c r="C1104"/>
  <c r="C1093"/>
  <c r="C1086"/>
  <c r="C1079"/>
  <c r="C1078" s="1"/>
  <c r="C1075"/>
  <c r="C1069"/>
  <c r="C1059"/>
  <c r="C1052"/>
  <c r="C1045"/>
  <c r="C1038"/>
  <c r="C1024"/>
  <c r="C1019"/>
  <c r="C1003"/>
  <c r="C992" s="1"/>
  <c r="C993"/>
  <c r="C989"/>
  <c r="C984"/>
  <c r="C977"/>
  <c r="C972"/>
  <c r="C962"/>
  <c r="C952"/>
  <c r="C929"/>
  <c r="C925"/>
  <c r="C922"/>
  <c r="C915"/>
  <c r="C908"/>
  <c r="C902"/>
  <c r="C891"/>
  <c r="C880"/>
  <c r="C854"/>
  <c r="C829"/>
  <c r="C803"/>
  <c r="C796"/>
  <c r="C784"/>
  <c r="C767"/>
  <c r="C759"/>
  <c r="C754"/>
  <c r="C751"/>
  <c r="C745"/>
  <c r="C738"/>
  <c r="C732"/>
  <c r="C724"/>
  <c r="C720"/>
  <c r="C711"/>
  <c r="C710" s="1"/>
  <c r="C708"/>
  <c r="C706"/>
  <c r="C697"/>
  <c r="C694"/>
  <c r="C690"/>
  <c r="C686"/>
  <c r="C681"/>
  <c r="C677"/>
  <c r="C674"/>
  <c r="C662"/>
  <c r="C658"/>
  <c r="C645"/>
  <c r="C640"/>
  <c r="C630"/>
  <c r="C625"/>
  <c r="C621"/>
  <c r="C618"/>
  <c r="C615"/>
  <c r="C612"/>
  <c r="C609"/>
  <c r="C606"/>
  <c r="C601"/>
  <c r="C592"/>
  <c r="C585"/>
  <c r="C578"/>
  <c r="C570"/>
  <c r="C560"/>
  <c r="C556"/>
  <c r="C547"/>
  <c r="C545"/>
  <c r="C537"/>
  <c r="C523"/>
  <c r="C518"/>
  <c r="C511"/>
  <c r="C502"/>
  <c r="C491"/>
  <c r="C483"/>
  <c r="C467"/>
  <c r="C461"/>
  <c r="C458"/>
  <c r="C454"/>
  <c r="C447"/>
  <c r="C442"/>
  <c r="C437"/>
  <c r="C431"/>
  <c r="C425"/>
  <c r="C416"/>
  <c r="C411"/>
  <c r="C402"/>
  <c r="C396"/>
  <c r="C392"/>
  <c r="C388"/>
  <c r="C384"/>
  <c r="C378"/>
  <c r="C371"/>
  <c r="C362"/>
  <c r="C357"/>
  <c r="C354"/>
  <c r="C348"/>
  <c r="C340"/>
  <c r="C330"/>
  <c r="C321"/>
  <c r="C305"/>
  <c r="C296"/>
  <c r="C288"/>
  <c r="C281"/>
  <c r="C272"/>
  <c r="C269"/>
  <c r="C257"/>
  <c r="C256" s="1"/>
  <c r="C253"/>
  <c r="C250"/>
  <c r="C233"/>
  <c r="C227"/>
  <c r="C221"/>
  <c r="C215"/>
  <c r="C207"/>
  <c r="C201"/>
  <c r="C194"/>
  <c r="C187"/>
  <c r="C180"/>
  <c r="C173"/>
  <c r="C167"/>
  <c r="C159"/>
  <c r="C152"/>
  <c r="C138"/>
  <c r="C127"/>
  <c r="C118"/>
  <c r="C108"/>
  <c r="C94"/>
  <c r="C85"/>
  <c r="C73"/>
  <c r="C62"/>
  <c r="C51"/>
  <c r="C39"/>
  <c r="C28"/>
  <c r="C19"/>
  <c r="C7"/>
  <c r="C268" l="1"/>
  <c r="C356"/>
  <c r="C639"/>
  <c r="C1058"/>
  <c r="C1167"/>
  <c r="C5" i="6"/>
  <c r="C1103" i="5"/>
  <c r="C928"/>
  <c r="C802"/>
  <c r="C783"/>
  <c r="C522"/>
  <c r="C466"/>
  <c r="C410"/>
  <c r="C6"/>
  <c r="C44" i="56" l="1"/>
  <c r="B44"/>
  <c r="C38"/>
  <c r="B38"/>
  <c r="C49" i="55"/>
  <c r="B49"/>
  <c r="C43"/>
  <c r="B43"/>
  <c r="D32" i="50"/>
  <c r="B32"/>
  <c r="D27"/>
  <c r="B27"/>
  <c r="E97" i="30"/>
  <c r="E85"/>
  <c r="E76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5"/>
  <c r="E5" s="1"/>
  <c r="D5" i="25"/>
  <c r="E12" i="22"/>
  <c r="E11"/>
  <c r="E10"/>
  <c r="E9"/>
  <c r="B8"/>
  <c r="E7"/>
  <c r="B6"/>
  <c r="C5" i="5"/>
  <c r="E13" i="22" l="1"/>
</calcChain>
</file>

<file path=xl/comments1.xml><?xml version="1.0" encoding="utf-8"?>
<comments xmlns="http://schemas.openxmlformats.org/spreadsheetml/2006/main">
  <authors>
    <author>微软用户</author>
  </authors>
  <commentList>
    <comment ref="H16" authorId="0">
      <text>
        <r>
          <rPr>
            <b/>
            <sz val="9"/>
            <color indexed="81"/>
            <rFont val="宋体"/>
            <family val="3"/>
            <charset val="134"/>
          </rPr>
          <t>新乡市平原城乡一体化示范区管理委员会城乡建设管理局  农村生活污水治理费200万元（功能科目2120804，但是列入一般预算）暂时扣除，放入政府性基金。3706+ 1658（错放入基金中2130399）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6674+962</t>
        </r>
        <r>
          <rPr>
            <b/>
            <sz val="9"/>
            <color indexed="81"/>
            <rFont val="宋体"/>
            <family val="3"/>
            <charset val="134"/>
          </rPr>
          <t>（错放入基金科目</t>
        </r>
        <r>
          <rPr>
            <b/>
            <sz val="9"/>
            <color indexed="81"/>
            <rFont val="Tahoma"/>
            <family val="2"/>
          </rPr>
          <t>2130205</t>
        </r>
        <r>
          <rPr>
            <b/>
            <sz val="9"/>
            <color indexed="81"/>
            <rFont val="宋体"/>
            <family val="3"/>
            <charset val="134"/>
          </rPr>
          <t>）</t>
        </r>
        <r>
          <rPr>
            <b/>
            <sz val="9"/>
            <color indexed="81"/>
            <rFont val="Tahoma"/>
            <family val="2"/>
          </rPr>
          <t>+400</t>
        </r>
        <r>
          <rPr>
            <b/>
            <sz val="9"/>
            <color indexed="81"/>
            <rFont val="宋体"/>
            <family val="3"/>
            <charset val="134"/>
          </rPr>
          <t>（错放入基金科目</t>
        </r>
        <r>
          <rPr>
            <b/>
            <sz val="9"/>
            <color indexed="81"/>
            <rFont val="Tahoma"/>
            <family val="2"/>
          </rPr>
          <t>2130299</t>
        </r>
        <r>
          <rPr>
            <b/>
            <sz val="9"/>
            <color indexed="81"/>
            <rFont val="宋体"/>
            <family val="3"/>
            <charset val="134"/>
          </rPr>
          <t>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B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01</t>
        </r>
      </text>
    </comment>
    <comment ref="B1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02</t>
        </r>
      </text>
    </comment>
    <comment ref="B2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03</t>
        </r>
      </text>
    </comment>
    <comment ref="B3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04</t>
        </r>
      </text>
    </comment>
    <comment ref="B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05</t>
        </r>
      </text>
    </comment>
    <comment ref="B6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06</t>
        </r>
      </text>
    </comment>
    <comment ref="B7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07</t>
        </r>
      </text>
    </comment>
    <comment ref="B8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08</t>
        </r>
      </text>
    </comment>
    <comment ref="B9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09</t>
        </r>
      </text>
    </comment>
    <comment ref="B10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</t>
        </r>
        <r>
          <rPr>
            <b/>
            <sz val="9"/>
            <rFont val="宋体"/>
            <family val="3"/>
            <charset val="134"/>
          </rPr>
          <t>口岸电子执法系统建设与维护</t>
        </r>
      </text>
    </comment>
    <comment ref="B10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10</t>
        </r>
      </text>
    </comment>
    <comment ref="B11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11</t>
        </r>
      </text>
    </comment>
    <comment ref="B12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13</t>
        </r>
      </text>
    </comment>
    <comment ref="B13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14</t>
        </r>
      </text>
    </comment>
    <comment ref="B15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23</t>
        </r>
      </text>
    </comment>
    <comment ref="B15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
25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修改港澳台侨事务</t>
        </r>
      </text>
    </comment>
    <comment ref="B16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修改港澳台侨事务</t>
        </r>
      </text>
    </comment>
    <comment ref="B16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26</t>
        </r>
        <r>
          <rPr>
            <sz val="9"/>
            <rFont val="宋体"/>
            <family val="3"/>
            <charset val="134"/>
          </rPr>
          <t>，无</t>
        </r>
        <r>
          <rPr>
            <sz val="9"/>
            <rFont val="Tahoma"/>
            <family val="2"/>
          </rPr>
          <t>27</t>
        </r>
      </text>
    </comment>
    <comment ref="B17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28</t>
        </r>
      </text>
    </comment>
    <comment ref="B18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29</t>
        </r>
        <r>
          <rPr>
            <sz val="9"/>
            <rFont val="宋体"/>
            <family val="3"/>
            <charset val="134"/>
          </rPr>
          <t>，无</t>
        </r>
        <r>
          <rPr>
            <sz val="9"/>
            <rFont val="Tahoma"/>
            <family val="2"/>
          </rPr>
          <t>30</t>
        </r>
      </text>
    </comment>
    <comment ref="B18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31</t>
        </r>
      </text>
    </comment>
    <comment ref="B19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32</t>
        </r>
      </text>
    </comment>
    <comment ref="B20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33</t>
        </r>
      </text>
    </comment>
    <comment ref="B20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34</t>
        </r>
      </text>
    </comment>
    <comment ref="B21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35</t>
        </r>
      </text>
    </comment>
    <comment ref="B22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36</t>
        </r>
      </text>
    </comment>
    <comment ref="B22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37</t>
        </r>
      </text>
    </comment>
    <comment ref="B23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38</t>
        </r>
      </text>
    </comment>
    <comment ref="B25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20199</t>
        </r>
      </text>
    </comment>
    <comment ref="B27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将内卫修改为武装警察部队</t>
        </r>
      </text>
    </comment>
    <comment ref="B27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20402</t>
        </r>
      </text>
    </comment>
    <comment ref="B28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20403</t>
        </r>
      </text>
    </comment>
    <comment ref="B29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20405</t>
        </r>
      </text>
    </comment>
    <comment ref="B30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20406</t>
        </r>
      </text>
    </comment>
    <comment ref="B34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20409</t>
        </r>
      </text>
    </comment>
    <comment ref="B34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20410</t>
        </r>
      </text>
    </comment>
    <comment ref="B35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20499</t>
        </r>
      </text>
    </comment>
    <comment ref="B35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20499</t>
        </r>
      </text>
    </comment>
    <comment ref="B35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</t>
        </r>
      </text>
    </comment>
    <comment ref="B35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20501</t>
        </r>
      </text>
    </comment>
    <comment ref="B36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20502</t>
        </r>
      </text>
    </comment>
    <comment ref="B37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20503</t>
        </r>
      </text>
    </comment>
    <comment ref="B37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20504</t>
        </r>
      </text>
    </comment>
    <comment ref="B3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20505</t>
        </r>
      </text>
    </comment>
    <comment ref="B38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20506</t>
        </r>
      </text>
    </comment>
    <comment ref="B39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20507</t>
        </r>
      </text>
    </comment>
    <comment ref="B39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20508</t>
        </r>
      </text>
    </comment>
    <comment ref="B4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20509</t>
        </r>
      </text>
    </comment>
    <comment ref="B40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20599</t>
        </r>
      </text>
    </comment>
    <comment ref="B41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
</t>
        </r>
      </text>
    </comment>
    <comment ref="B41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20601</t>
        </r>
      </text>
    </comment>
    <comment ref="B41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20602</t>
        </r>
      </text>
    </comment>
    <comment ref="B42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20603</t>
        </r>
      </text>
    </comment>
    <comment ref="B43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20604</t>
        </r>
      </text>
    </comment>
    <comment ref="B43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20605</t>
        </r>
      </text>
    </comment>
    <comment ref="B44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20606</t>
        </r>
      </text>
    </comment>
    <comment ref="B44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20607</t>
        </r>
      </text>
    </comment>
    <comment ref="B45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20608</t>
        </r>
      </text>
    </comment>
    <comment ref="B45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20609</t>
        </r>
      </text>
    </comment>
    <comment ref="B46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20699</t>
        </r>
      </text>
    </comment>
    <comment ref="B46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</t>
        </r>
      </text>
    </comment>
    <comment ref="B46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20701</t>
        </r>
      </text>
    </comment>
    <comment ref="B48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20702</t>
        </r>
      </text>
    </comment>
    <comment ref="B49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20703</t>
        </r>
      </text>
    </comment>
    <comment ref="B5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20706</t>
        </r>
      </text>
    </comment>
    <comment ref="B51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20708</t>
        </r>
      </text>
    </comment>
    <comment ref="B51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20799</t>
        </r>
      </text>
    </comment>
    <comment ref="B52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</t>
        </r>
      </text>
    </comment>
    <comment ref="B52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20801</t>
        </r>
      </text>
    </comment>
    <comment ref="B53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20802</t>
        </r>
      </text>
    </comment>
    <comment ref="B54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20804</t>
        </r>
      </text>
    </comment>
    <comment ref="B54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20805</t>
        </r>
      </text>
    </comment>
    <comment ref="B55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20806</t>
        </r>
      </text>
    </comment>
    <comment ref="B56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20807</t>
        </r>
      </text>
    </comment>
    <comment ref="B57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20808</t>
        </r>
      </text>
    </comment>
    <comment ref="B57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20809</t>
        </r>
      </text>
    </comment>
    <comment ref="B58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20810</t>
        </r>
      </text>
    </comment>
    <comment ref="B59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20811</t>
        </r>
      </text>
    </comment>
    <comment ref="B60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20816</t>
        </r>
      </text>
    </comment>
    <comment ref="B60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20819</t>
        </r>
      </text>
    </comment>
    <comment ref="B60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20820</t>
        </r>
      </text>
    </comment>
    <comment ref="B61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20821</t>
        </r>
      </text>
    </comment>
    <comment ref="B61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20824</t>
        </r>
      </text>
    </comment>
    <comment ref="B64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21002</t>
        </r>
      </text>
    </comment>
    <comment ref="B65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21003</t>
        </r>
      </text>
    </comment>
    <comment ref="B66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21004</t>
        </r>
      </text>
    </comment>
    <comment ref="B67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21006</t>
        </r>
      </text>
    </comment>
    <comment ref="B67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21007</t>
        </r>
      </text>
    </comment>
    <comment ref="B68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21011</t>
        </r>
      </text>
    </comment>
    <comment ref="B68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21012</t>
        </r>
      </text>
    </comment>
    <comment ref="B69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21013</t>
        </r>
      </text>
    </comment>
    <comment ref="B69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21014</t>
        </r>
      </text>
    </comment>
    <comment ref="B69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21015</t>
        </r>
      </text>
    </comment>
    <comment ref="B78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212</t>
        </r>
      </text>
    </comment>
    <comment ref="B7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21201</t>
        </r>
      </text>
    </comment>
    <comment ref="B8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</t>
        </r>
      </text>
    </comment>
    <comment ref="B80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21301</t>
        </r>
      </text>
    </comment>
    <comment ref="B9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21306</t>
        </r>
      </text>
    </comment>
    <comment ref="B90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21307</t>
        </r>
      </text>
    </comment>
    <comment ref="B91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21308</t>
        </r>
      </text>
    </comment>
    <comment ref="B105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21599</t>
        </r>
      </text>
    </comment>
    <comment ref="B105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216</t>
        </r>
      </text>
    </comment>
    <comment ref="B110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</t>
        </r>
      </text>
    </comment>
    <comment ref="B112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22002</t>
        </r>
      </text>
    </comment>
    <comment ref="B114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22003</t>
        </r>
      </text>
    </comment>
    <comment ref="B11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22005</t>
        </r>
      </text>
    </comment>
    <comment ref="B116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221</t>
        </r>
      </text>
    </comment>
    <comment ref="B117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22102</t>
        </r>
      </text>
    </comment>
    <comment ref="B118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22103</t>
        </r>
      </text>
    </comment>
    <comment ref="B118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</t>
        </r>
      </text>
    </comment>
    <comment ref="B118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22201</t>
        </r>
      </text>
    </comment>
    <comment ref="B120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22202</t>
        </r>
      </text>
    </comment>
    <comment ref="B121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22203</t>
        </r>
      </text>
    </comment>
    <comment ref="B122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22204</t>
        </r>
      </text>
    </comment>
    <comment ref="B122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22205</t>
        </r>
      </text>
    </comment>
    <comment ref="B123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22401</t>
        </r>
      </text>
    </comment>
    <comment ref="B12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22402</t>
        </r>
      </text>
    </comment>
    <comment ref="B125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22403</t>
        </r>
      </text>
    </comment>
    <comment ref="B126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22404</t>
        </r>
      </text>
    </comment>
    <comment ref="B127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22405</t>
        </r>
      </text>
    </comment>
    <comment ref="B12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22406</t>
        </r>
      </text>
    </comment>
    <comment ref="B128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<sst xmlns="http://schemas.openxmlformats.org/spreadsheetml/2006/main" count="2252" uniqueCount="1789">
  <si>
    <t>单位：万元</t>
  </si>
  <si>
    <r>
      <rPr>
        <b/>
        <sz val="12"/>
        <rFont val="宋体"/>
        <family val="3"/>
        <charset val="134"/>
      </rPr>
      <t xml:space="preserve">项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</si>
  <si>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执行数</t>
  </si>
  <si>
    <t>（一）税收收入</t>
  </si>
  <si>
    <t>营业税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</si>
  <si>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</si>
  <si>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</si>
  <si>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</si>
  <si>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</si>
  <si>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</si>
  <si>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</si>
  <si>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</si>
  <si>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</si>
  <si>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</si>
  <si>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</si>
  <si>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</si>
  <si>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</si>
  <si>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（二）非税收入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</si>
  <si>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</si>
  <si>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</si>
  <si>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</si>
  <si>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</si>
  <si>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</si>
  <si>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</si>
  <si>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</si>
  <si>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</si>
  <si>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二、上级补助收入</t>
  </si>
  <si>
    <t>返还性收入</t>
  </si>
  <si>
    <t>一般性转移支付收入</t>
  </si>
  <si>
    <t>专项转移支付收入</t>
  </si>
  <si>
    <t>三、上年结余收入</t>
  </si>
  <si>
    <t>四、债务转贷收入</t>
  </si>
  <si>
    <t>五、动用预算稳定调节基金</t>
  </si>
  <si>
    <t>六、调入资金</t>
  </si>
  <si>
    <t>项   目</t>
  </si>
  <si>
    <t>一、本年支出</t>
  </si>
  <si>
    <t>一般公共服务支出</t>
  </si>
  <si>
    <t>国防支出</t>
  </si>
  <si>
    <t>公共安全支出</t>
  </si>
  <si>
    <t>教育支出</t>
  </si>
  <si>
    <t>科学技术支出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</si>
  <si>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</si>
  <si>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</si>
  <si>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</si>
  <si>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</si>
  <si>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</si>
  <si>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</si>
  <si>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</si>
  <si>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</si>
  <si>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</si>
  <si>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住房保障支出</t>
  </si>
  <si>
    <t>粮油物资储备支出</t>
  </si>
  <si>
    <t>预备费</t>
  </si>
  <si>
    <t>债务付息支出</t>
  </si>
  <si>
    <t>其他支出</t>
  </si>
  <si>
    <t>二、上解上级支出</t>
  </si>
  <si>
    <t>六、年终结余</t>
  </si>
  <si>
    <t>合    计</t>
  </si>
  <si>
    <t>项  目</t>
  </si>
  <si>
    <t>一、本级收入</t>
  </si>
  <si>
    <t>增值税</t>
  </si>
  <si>
    <t>三、县（市、区）上解收入</t>
  </si>
  <si>
    <t>七、上年结余收入</t>
  </si>
  <si>
    <t>合  计</t>
  </si>
  <si>
    <t>项目</t>
  </si>
  <si>
    <t>三、补助县（市、区）支出</t>
  </si>
  <si>
    <t>返还性支出</t>
  </si>
  <si>
    <t>一般性转移支付支出</t>
  </si>
  <si>
    <t>专项转移支付支出</t>
  </si>
  <si>
    <t>四、债务还本支出</t>
  </si>
  <si>
    <t>五、债务转贷支出</t>
  </si>
  <si>
    <t>六、调出资金</t>
  </si>
  <si>
    <t>七、补充预算稳定调节基金</t>
  </si>
  <si>
    <t>八、年终结余</t>
  </si>
  <si>
    <t>科目代码</t>
  </si>
  <si>
    <t>2019年执行数</t>
  </si>
  <si>
    <t>合计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</si>
  <si>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</si>
  <si>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</si>
  <si>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</si>
  <si>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</si>
  <si>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</si>
  <si>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</si>
  <si>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</si>
  <si>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</si>
  <si>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</si>
  <si>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</si>
  <si>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</si>
  <si>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</si>
  <si>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</si>
  <si>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</si>
  <si>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</si>
  <si>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</si>
  <si>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</si>
  <si>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</si>
  <si>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</si>
  <si>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</si>
  <si>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</si>
  <si>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</si>
  <si>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</si>
  <si>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</si>
  <si>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</si>
  <si>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</si>
  <si>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</si>
  <si>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</si>
  <si>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</si>
  <si>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</si>
  <si>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</si>
  <si>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</si>
  <si>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</si>
  <si>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</si>
  <si>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</si>
  <si>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</si>
  <si>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</si>
  <si>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</si>
  <si>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</si>
  <si>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</si>
  <si>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</si>
  <si>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</si>
  <si>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</si>
  <si>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</si>
  <si>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</si>
  <si>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</si>
  <si>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</si>
  <si>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</si>
  <si>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</si>
  <si>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</si>
  <si>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</si>
  <si>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</si>
  <si>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</si>
  <si>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</si>
  <si>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</si>
  <si>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</si>
  <si>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</si>
  <si>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</si>
  <si>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</si>
  <si>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</si>
  <si>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</si>
  <si>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</si>
  <si>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</si>
  <si>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</si>
  <si>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</si>
  <si>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</si>
  <si>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</si>
  <si>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</si>
  <si>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</si>
  <si>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</si>
  <si>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</si>
  <si>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</si>
  <si>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</si>
  <si>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</si>
  <si>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</si>
  <si>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</si>
  <si>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</si>
  <si>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</si>
  <si>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</si>
  <si>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</si>
  <si>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</si>
  <si>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</si>
  <si>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</si>
  <si>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</si>
  <si>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</si>
  <si>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</si>
  <si>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</si>
  <si>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</si>
  <si>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</si>
  <si>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</si>
  <si>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  消费者权益保护</t>
  </si>
  <si>
    <t xml:space="preserve">      认证认可监督管理</t>
  </si>
  <si>
    <t xml:space="preserve">      标准化管理</t>
  </si>
  <si>
    <t xml:space="preserve">    民族事务</t>
  </si>
  <si>
    <t xml:space="preserve">      民族工作专项</t>
  </si>
  <si>
    <t xml:space="preserve">      其他民族事务支出</t>
  </si>
  <si>
    <t xml:space="preserve">      港澳事务</t>
  </si>
  <si>
    <t xml:space="preserve">      台湾事务</t>
  </si>
  <si>
    <t xml:space="preserve">      华侨事务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</si>
  <si>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</si>
  <si>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</si>
  <si>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</si>
  <si>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</si>
  <si>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</si>
  <si>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</si>
  <si>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</si>
  <si>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</si>
  <si>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</si>
  <si>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</si>
  <si>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</si>
  <si>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</si>
  <si>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</si>
  <si>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</si>
  <si>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</si>
  <si>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</si>
  <si>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</si>
  <si>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</si>
  <si>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</si>
  <si>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</si>
  <si>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</si>
  <si>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</si>
  <si>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</si>
  <si>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</si>
  <si>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</si>
  <si>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</si>
  <si>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</si>
  <si>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</si>
  <si>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</si>
  <si>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</si>
  <si>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</si>
  <si>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</si>
  <si>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</si>
  <si>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</si>
  <si>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</si>
  <si>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</si>
  <si>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</si>
  <si>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</si>
  <si>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</si>
  <si>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公安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</si>
  <si>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</si>
  <si>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</si>
  <si>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</si>
  <si>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</si>
  <si>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</si>
  <si>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</si>
  <si>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</si>
  <si>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</si>
  <si>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</si>
  <si>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</si>
  <si>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</si>
  <si>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</si>
  <si>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</si>
  <si>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</si>
  <si>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</si>
  <si>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</si>
  <si>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</si>
  <si>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</si>
  <si>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</si>
  <si>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</si>
  <si>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</si>
  <si>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</si>
  <si>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</si>
  <si>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</si>
  <si>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</si>
  <si>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</si>
  <si>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</si>
  <si>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</si>
  <si>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</si>
  <si>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</si>
  <si>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</si>
  <si>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</si>
  <si>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</si>
  <si>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</si>
  <si>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</si>
  <si>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</si>
  <si>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其他缉私警察支出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</si>
  <si>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</si>
  <si>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</si>
  <si>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</si>
  <si>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</si>
  <si>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</si>
  <si>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</si>
  <si>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</si>
  <si>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</si>
  <si>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</si>
  <si>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</si>
  <si>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</si>
  <si>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</si>
  <si>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</si>
  <si>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</si>
  <si>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</si>
  <si>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</si>
  <si>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</si>
  <si>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</si>
  <si>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</si>
  <si>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</si>
  <si>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</si>
  <si>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</si>
  <si>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</si>
  <si>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</si>
  <si>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</si>
  <si>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</si>
  <si>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</si>
  <si>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</si>
  <si>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</si>
  <si>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</si>
  <si>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</si>
  <si>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</si>
  <si>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</si>
  <si>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</si>
  <si>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</si>
  <si>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</si>
  <si>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</si>
  <si>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</si>
  <si>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</si>
  <si>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</si>
  <si>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</si>
  <si>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</si>
  <si>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</si>
  <si>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</si>
  <si>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</si>
  <si>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</si>
  <si>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</si>
  <si>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</si>
  <si>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</si>
  <si>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</si>
  <si>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</si>
  <si>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</si>
  <si>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</si>
  <si>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</si>
  <si>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</si>
  <si>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</si>
  <si>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</si>
  <si>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</si>
  <si>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</si>
  <si>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</si>
  <si>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</si>
  <si>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</si>
  <si>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</si>
  <si>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</si>
  <si>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</si>
  <si>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</si>
  <si>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</si>
  <si>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</si>
  <si>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</si>
  <si>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</si>
  <si>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</si>
  <si>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</si>
  <si>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</si>
  <si>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</si>
  <si>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</si>
  <si>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</si>
  <si>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</si>
  <si>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</si>
  <si>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</si>
  <si>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</si>
  <si>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</si>
  <si>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</si>
  <si>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</si>
  <si>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</si>
  <si>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</si>
  <si>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</si>
  <si>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</si>
  <si>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</si>
  <si>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</si>
  <si>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</si>
  <si>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</si>
  <si>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</si>
  <si>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</si>
  <si>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</si>
  <si>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</si>
  <si>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</si>
  <si>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</si>
  <si>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</si>
  <si>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</si>
  <si>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</si>
  <si>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</si>
  <si>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</si>
  <si>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</si>
  <si>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</si>
  <si>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</si>
  <si>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</si>
  <si>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</si>
  <si>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</si>
  <si>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</si>
  <si>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</si>
  <si>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</si>
  <si>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</si>
  <si>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</si>
  <si>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</si>
  <si>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</si>
  <si>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</si>
  <si>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</si>
  <si>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</si>
  <si>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</si>
  <si>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</si>
  <si>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</si>
  <si>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</si>
  <si>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</si>
  <si>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</si>
  <si>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</si>
  <si>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</si>
  <si>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</si>
  <si>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</si>
  <si>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</si>
  <si>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</si>
  <si>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</si>
  <si>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</si>
  <si>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</si>
  <si>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</si>
  <si>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</si>
  <si>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</si>
  <si>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</si>
  <si>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</si>
  <si>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</si>
  <si>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</si>
  <si>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</si>
  <si>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</si>
  <si>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</si>
  <si>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</si>
  <si>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</si>
  <si>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</si>
  <si>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</si>
  <si>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</si>
  <si>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</si>
  <si>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</si>
  <si>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</si>
  <si>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</si>
  <si>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</si>
  <si>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</si>
  <si>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</si>
  <si>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</si>
  <si>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</si>
  <si>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</si>
  <si>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</si>
  <si>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</si>
  <si>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</si>
  <si>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</si>
  <si>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</si>
  <si>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</si>
  <si>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</si>
  <si>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</si>
  <si>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</si>
  <si>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</si>
  <si>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</si>
  <si>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</si>
  <si>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</si>
  <si>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</si>
  <si>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</si>
  <si>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</si>
  <si>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</si>
  <si>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</si>
  <si>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</si>
  <si>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</si>
  <si>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</si>
  <si>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</si>
  <si>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</si>
  <si>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</si>
  <si>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</si>
  <si>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</si>
  <si>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</si>
  <si>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</si>
  <si>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</si>
  <si>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</si>
  <si>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</si>
  <si>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</si>
  <si>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</si>
  <si>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</si>
  <si>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</si>
  <si>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</si>
  <si>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</si>
  <si>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</si>
  <si>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</si>
  <si>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</si>
  <si>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</si>
  <si>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</si>
  <si>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</si>
  <si>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</si>
  <si>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</si>
  <si>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</si>
  <si>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</si>
  <si>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</si>
  <si>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</si>
  <si>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</si>
  <si>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</si>
  <si>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</si>
  <si>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</si>
  <si>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</si>
  <si>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</si>
  <si>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</si>
  <si>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</si>
  <si>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</si>
  <si>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</si>
  <si>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</si>
  <si>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</si>
  <si>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</si>
  <si>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</si>
  <si>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</si>
  <si>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</si>
  <si>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</si>
  <si>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</si>
  <si>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</si>
  <si>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</si>
  <si>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</si>
  <si>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</si>
  <si>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</si>
  <si>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</si>
  <si>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</si>
  <si>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</si>
  <si>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</si>
  <si>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</si>
  <si>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</si>
  <si>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</si>
  <si>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</si>
  <si>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</si>
  <si>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</si>
  <si>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</si>
  <si>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</si>
  <si>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</si>
  <si>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</si>
  <si>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</si>
  <si>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</si>
  <si>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</si>
  <si>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</si>
  <si>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</si>
  <si>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</si>
  <si>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</si>
  <si>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</si>
  <si>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</si>
  <si>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</si>
  <si>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</si>
  <si>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</si>
  <si>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</si>
  <si>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</si>
  <si>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</si>
  <si>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</si>
  <si>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</si>
  <si>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</si>
  <si>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</si>
  <si>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药品事务</t>
  </si>
  <si>
    <t xml:space="preserve">      化妆品事务</t>
  </si>
  <si>
    <t xml:space="preserve">      医疗器械事务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</si>
  <si>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</si>
  <si>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</si>
  <si>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</si>
  <si>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</si>
  <si>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</si>
  <si>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</si>
  <si>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</si>
  <si>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</si>
  <si>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</si>
  <si>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</si>
  <si>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</si>
  <si>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</si>
  <si>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</si>
  <si>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</si>
  <si>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</si>
  <si>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</si>
  <si>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>十、节能环保支出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</si>
  <si>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</si>
  <si>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</si>
  <si>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</si>
  <si>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</si>
  <si>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</si>
  <si>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</si>
  <si>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</si>
  <si>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</si>
  <si>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</si>
  <si>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</si>
  <si>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</si>
  <si>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</si>
  <si>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</si>
  <si>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</si>
  <si>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</si>
  <si>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</si>
  <si>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</si>
  <si>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</si>
  <si>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</si>
  <si>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</si>
  <si>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</si>
  <si>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</si>
  <si>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</si>
  <si>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</si>
  <si>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</si>
  <si>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</si>
  <si>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</si>
  <si>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</si>
  <si>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</si>
  <si>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</si>
  <si>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</si>
  <si>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</si>
  <si>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</si>
  <si>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</si>
  <si>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</si>
  <si>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</si>
  <si>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</si>
  <si>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</si>
  <si>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</si>
  <si>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</si>
  <si>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</si>
  <si>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</si>
  <si>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</si>
  <si>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</si>
  <si>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</si>
  <si>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</si>
  <si>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</si>
  <si>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</si>
  <si>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</si>
  <si>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</si>
  <si>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</si>
  <si>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</si>
  <si>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</si>
  <si>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</si>
  <si>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</si>
  <si>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</si>
  <si>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</si>
  <si>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</si>
  <si>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</si>
  <si>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</si>
  <si>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  行政运行</t>
  </si>
  <si>
    <t xml:space="preserve">        一般行政管理事务</t>
  </si>
  <si>
    <t xml:space="preserve">        机关服务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</si>
  <si>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</si>
  <si>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</si>
  <si>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</si>
  <si>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</si>
  <si>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</si>
  <si>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</si>
  <si>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</si>
  <si>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</si>
  <si>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</si>
  <si>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</si>
  <si>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</si>
  <si>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</si>
  <si>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</si>
  <si>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</si>
  <si>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</si>
  <si>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</si>
  <si>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</si>
  <si>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</si>
  <si>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</si>
  <si>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</si>
  <si>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</si>
  <si>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</si>
  <si>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</si>
  <si>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  森林培育</t>
  </si>
  <si>
    <t xml:space="preserve">        森林资源管理</t>
  </si>
  <si>
    <t xml:space="preserve">        森林生态效益补偿</t>
  </si>
  <si>
    <t xml:space="preserve">        动植物保护</t>
  </si>
  <si>
    <t xml:space="preserve">        湿地保护</t>
  </si>
  <si>
    <t xml:space="preserve">        防沙治沙</t>
  </si>
  <si>
    <t xml:space="preserve">        信息管理</t>
  </si>
  <si>
    <t xml:space="preserve">        林区公共支出</t>
  </si>
  <si>
    <t xml:space="preserve">        成品油价格改革对林业的补贴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</si>
  <si>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</si>
  <si>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</si>
  <si>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</si>
  <si>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</si>
  <si>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</si>
  <si>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</si>
  <si>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</si>
  <si>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</si>
  <si>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</si>
  <si>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</si>
  <si>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</si>
  <si>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</si>
  <si>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</si>
  <si>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</si>
  <si>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</si>
  <si>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</si>
  <si>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</si>
  <si>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</si>
  <si>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</si>
  <si>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</si>
  <si>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</si>
  <si>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</si>
  <si>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</si>
  <si>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</si>
  <si>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</si>
  <si>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</si>
  <si>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</si>
  <si>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</si>
  <si>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</si>
  <si>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</si>
  <si>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</si>
  <si>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</si>
  <si>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</si>
  <si>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</si>
  <si>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</si>
  <si>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</si>
  <si>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</si>
  <si>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</si>
  <si>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</si>
  <si>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</si>
  <si>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</si>
  <si>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</si>
  <si>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</si>
  <si>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</si>
  <si>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</si>
  <si>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</si>
  <si>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</si>
  <si>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</si>
  <si>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</si>
  <si>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</si>
  <si>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</si>
  <si>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</si>
  <si>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</si>
  <si>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</si>
  <si>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</si>
  <si>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</si>
  <si>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</si>
  <si>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</si>
  <si>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</si>
  <si>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</si>
  <si>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</si>
  <si>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</si>
  <si>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</si>
  <si>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</si>
  <si>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</si>
  <si>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</si>
  <si>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</si>
  <si>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</si>
  <si>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</si>
  <si>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</si>
  <si>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</si>
  <si>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</si>
  <si>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</si>
  <si>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</si>
  <si>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</si>
  <si>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</si>
  <si>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</si>
  <si>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</si>
  <si>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</si>
  <si>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</si>
  <si>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</si>
  <si>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</si>
  <si>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</si>
  <si>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</si>
  <si>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</si>
  <si>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</si>
  <si>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</si>
  <si>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</si>
  <si>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</si>
  <si>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</si>
  <si>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</si>
  <si>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</si>
  <si>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</si>
  <si>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</si>
  <si>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</si>
  <si>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</si>
  <si>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</si>
  <si>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</si>
  <si>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</si>
  <si>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</si>
  <si>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</si>
  <si>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</si>
  <si>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</si>
  <si>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</si>
  <si>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</si>
  <si>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</si>
  <si>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</si>
  <si>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</si>
  <si>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</si>
  <si>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</si>
  <si>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</si>
  <si>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</si>
  <si>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</si>
  <si>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</si>
  <si>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</si>
  <si>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</si>
  <si>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</si>
  <si>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</si>
  <si>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</si>
  <si>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</si>
  <si>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</si>
  <si>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</si>
  <si>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</si>
  <si>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</si>
  <si>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</si>
  <si>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</si>
  <si>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</si>
  <si>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</si>
  <si>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</si>
  <si>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</si>
  <si>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</si>
  <si>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</si>
  <si>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</si>
  <si>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</si>
  <si>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</si>
  <si>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</si>
  <si>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</si>
  <si>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</si>
  <si>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</si>
  <si>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</si>
  <si>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</si>
  <si>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</si>
  <si>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</si>
  <si>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</si>
  <si>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</si>
  <si>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</si>
  <si>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</si>
  <si>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</si>
  <si>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</si>
  <si>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</si>
  <si>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</si>
  <si>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</si>
  <si>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</si>
  <si>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</si>
  <si>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</si>
  <si>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</si>
  <si>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</si>
  <si>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</si>
  <si>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</si>
  <si>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</si>
  <si>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</si>
  <si>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</si>
  <si>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</si>
  <si>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</si>
  <si>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</si>
  <si>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</si>
  <si>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</si>
  <si>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</si>
  <si>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</si>
  <si>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</si>
  <si>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</si>
  <si>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</si>
  <si>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</si>
  <si>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</si>
  <si>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</si>
  <si>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</si>
  <si>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</si>
  <si>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</si>
  <si>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</si>
  <si>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</si>
  <si>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</si>
  <si>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</si>
  <si>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</si>
  <si>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</si>
  <si>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</si>
  <si>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</si>
  <si>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</si>
  <si>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</si>
  <si>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</si>
  <si>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</si>
  <si>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</si>
  <si>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</si>
  <si>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</si>
  <si>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</si>
  <si>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 xml:space="preserve">        土地资源调查</t>
  </si>
  <si>
    <t xml:space="preserve">        土地资源利用与保护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</si>
  <si>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</si>
  <si>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</si>
  <si>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</si>
  <si>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</si>
  <si>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</si>
  <si>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</si>
  <si>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</si>
  <si>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</si>
  <si>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</si>
  <si>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</si>
  <si>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</si>
  <si>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</si>
  <si>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</si>
  <si>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</si>
  <si>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</si>
  <si>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</si>
  <si>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</si>
  <si>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</si>
  <si>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</si>
  <si>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</si>
  <si>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</si>
  <si>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</si>
  <si>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</si>
  <si>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</si>
  <si>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</si>
  <si>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</si>
  <si>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</si>
  <si>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</si>
  <si>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</si>
  <si>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</si>
  <si>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</si>
  <si>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</si>
  <si>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</si>
  <si>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</si>
  <si>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</si>
  <si>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</si>
  <si>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</si>
  <si>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</si>
  <si>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</si>
  <si>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</si>
  <si>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</si>
  <si>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</si>
  <si>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</si>
  <si>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</si>
  <si>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</si>
  <si>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</si>
  <si>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</si>
  <si>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</si>
  <si>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</si>
  <si>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</si>
  <si>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</si>
  <si>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</si>
  <si>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</si>
  <si>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</si>
  <si>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</si>
  <si>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</si>
  <si>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</si>
  <si>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</si>
  <si>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</si>
  <si>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</si>
  <si>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</si>
  <si>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</si>
  <si>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</si>
  <si>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</si>
  <si>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</si>
  <si>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</si>
  <si>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</si>
  <si>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</si>
  <si>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</si>
  <si>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</si>
  <si>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</si>
  <si>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</si>
  <si>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</si>
  <si>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</si>
  <si>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</si>
  <si>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</si>
  <si>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</si>
  <si>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</si>
  <si>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</si>
  <si>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</si>
  <si>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天然铀能源储备</t>
  </si>
  <si>
    <t xml:space="preserve">        煤炭储备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</si>
  <si>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</si>
  <si>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</si>
  <si>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</si>
  <si>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</si>
  <si>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</si>
  <si>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</si>
  <si>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</si>
  <si>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</si>
  <si>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</si>
  <si>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</si>
  <si>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</si>
  <si>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</si>
  <si>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</si>
  <si>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</si>
  <si>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</si>
  <si>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</si>
  <si>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</si>
  <si>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</si>
  <si>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</si>
  <si>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</si>
  <si>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</si>
  <si>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</si>
  <si>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</si>
  <si>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 xml:space="preserve">      地方政府一般债务发行费用支出</t>
  </si>
  <si>
    <t xml:space="preserve">        年初预留</t>
  </si>
  <si>
    <t xml:space="preserve">        其他支出</t>
  </si>
  <si>
    <t xml:space="preserve">单位：万元    </t>
  </si>
  <si>
    <t>项目代码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</si>
  <si>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</si>
  <si>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</si>
  <si>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</si>
  <si>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</si>
  <si>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</si>
  <si>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</si>
  <si>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</si>
  <si>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</si>
  <si>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</si>
  <si>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</si>
  <si>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</si>
  <si>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</si>
  <si>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</si>
  <si>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</si>
  <si>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</si>
  <si>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</si>
  <si>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</si>
  <si>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</si>
  <si>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</si>
  <si>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</si>
  <si>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</si>
  <si>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</si>
  <si>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</si>
  <si>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50207</t>
  </si>
  <si>
    <t>因公出国（境）费用</t>
  </si>
  <si>
    <t>50208</t>
  </si>
  <si>
    <t>公务用车运行维护费</t>
  </si>
  <si>
    <t>50209</t>
  </si>
  <si>
    <t>维修(护)费</t>
  </si>
  <si>
    <t>50299</t>
  </si>
  <si>
    <t>其他商品和服务支出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</si>
  <si>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</si>
  <si>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</si>
  <si>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</si>
  <si>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</si>
  <si>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</si>
  <si>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</si>
  <si>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</si>
  <si>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</si>
  <si>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50305</t>
  </si>
  <si>
    <t>土地征迁补偿和安置支出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</si>
  <si>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</si>
  <si>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</si>
  <si>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</si>
  <si>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</si>
  <si>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</si>
  <si>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</si>
  <si>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</si>
  <si>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</si>
  <si>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</si>
  <si>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50402</t>
  </si>
  <si>
    <t>50403</t>
  </si>
  <si>
    <t>50404</t>
  </si>
  <si>
    <t>50405</t>
  </si>
  <si>
    <t>50499</t>
  </si>
  <si>
    <t>505</t>
  </si>
  <si>
    <t>对事业单位经常性补助</t>
  </si>
  <si>
    <t>50501</t>
  </si>
  <si>
    <t>工资福利支出</t>
  </si>
  <si>
    <t>50502</t>
  </si>
  <si>
    <t>商品和服务支出</t>
  </si>
  <si>
    <t>50599</t>
  </si>
  <si>
    <t>其他对事业单位补助</t>
  </si>
  <si>
    <t>506</t>
  </si>
  <si>
    <t>对事业单位资本性补助</t>
  </si>
  <si>
    <t>50601</t>
  </si>
  <si>
    <t>资本性支出（一）</t>
  </si>
  <si>
    <t>50602</t>
  </si>
  <si>
    <t>资本性支出（二）</t>
  </si>
  <si>
    <t>507</t>
  </si>
  <si>
    <t>对企业补助</t>
  </si>
  <si>
    <t>50701</t>
  </si>
  <si>
    <t>费用补贴</t>
  </si>
  <si>
    <t>50702</t>
  </si>
  <si>
    <t>利息补贴</t>
  </si>
  <si>
    <t>50799</t>
  </si>
  <si>
    <t>其他对企业补助</t>
  </si>
  <si>
    <t>508</t>
  </si>
  <si>
    <t>对企业资本性支出</t>
  </si>
  <si>
    <t>50801</t>
  </si>
  <si>
    <t>对企业资本性支出（一）</t>
  </si>
  <si>
    <t>50802</t>
  </si>
  <si>
    <t>对企业资本性支出（二）</t>
  </si>
  <si>
    <t>509</t>
  </si>
  <si>
    <t>对个人和家庭的补助</t>
  </si>
  <si>
    <t>50901</t>
  </si>
  <si>
    <t>社会福利和救助</t>
  </si>
  <si>
    <t>50902</t>
  </si>
  <si>
    <t>助学金</t>
  </si>
  <si>
    <t>50903</t>
  </si>
  <si>
    <t>个人农业生产补贴</t>
  </si>
  <si>
    <t>50905</t>
  </si>
  <si>
    <t>离退休费</t>
  </si>
  <si>
    <t>50999</t>
  </si>
  <si>
    <t>其他对个人和家庭补助</t>
  </si>
  <si>
    <t>510</t>
  </si>
  <si>
    <t>对社会保障基金补助</t>
  </si>
  <si>
    <t>51002</t>
  </si>
  <si>
    <t>对社会保险基金补助</t>
  </si>
  <si>
    <t>51003</t>
  </si>
  <si>
    <t>补充全国社会保障基金</t>
  </si>
  <si>
    <t>511</t>
  </si>
  <si>
    <t>债务利息及费用支出</t>
  </si>
  <si>
    <t>51101</t>
  </si>
  <si>
    <t>国内债务付息</t>
  </si>
  <si>
    <t>51102</t>
  </si>
  <si>
    <t>国外债务付息</t>
  </si>
  <si>
    <t>51103</t>
  </si>
  <si>
    <t>国内债务发行费用</t>
  </si>
  <si>
    <t>51104</t>
  </si>
  <si>
    <t>国外债务发行费用</t>
  </si>
  <si>
    <t>512</t>
  </si>
  <si>
    <t>债务还本支出</t>
  </si>
  <si>
    <t>51201</t>
  </si>
  <si>
    <t>国内债务还本</t>
  </si>
  <si>
    <t>51202</t>
  </si>
  <si>
    <t>国外债务还本</t>
  </si>
  <si>
    <t>513</t>
  </si>
  <si>
    <t>转移性支出</t>
  </si>
  <si>
    <t>51301</t>
  </si>
  <si>
    <t>上下级政府间转移性支出</t>
  </si>
  <si>
    <t>51302</t>
  </si>
  <si>
    <t>51303</t>
  </si>
  <si>
    <t>债务转贷</t>
  </si>
  <si>
    <t>51304</t>
  </si>
  <si>
    <t>调出资金</t>
  </si>
  <si>
    <t>514</t>
  </si>
  <si>
    <t>预备费及预留</t>
  </si>
  <si>
    <t>51401</t>
  </si>
  <si>
    <t>51402</t>
  </si>
  <si>
    <t>预留</t>
  </si>
  <si>
    <t>599</t>
  </si>
  <si>
    <t>59906</t>
  </si>
  <si>
    <t>赠与</t>
  </si>
  <si>
    <t>59907</t>
  </si>
  <si>
    <t>国家赔偿费用支出</t>
  </si>
  <si>
    <t>59908</t>
  </si>
  <si>
    <t>对民间非营利组织和群众性自治组织补贴</t>
  </si>
  <si>
    <t>59999</t>
  </si>
  <si>
    <t>项    目</t>
  </si>
  <si>
    <t>公务用车购置及运行费</t>
  </si>
  <si>
    <t>其中：公务用车运行维护费</t>
  </si>
  <si>
    <t xml:space="preserve">      公务用车购置费</t>
  </si>
  <si>
    <r>
      <rPr>
        <sz val="12"/>
        <rFont val="宋体"/>
        <family val="3"/>
        <charset val="134"/>
      </rPr>
      <t>注：按照党中央、国务院以及部门预算管理有关规定，“三公”经费包括因公出国（境）费、公务用车购置及运行费和公务接待费。1</t>
    </r>
    <r>
      <rPr>
        <sz val="11"/>
        <color theme="1"/>
        <rFont val="等线"/>
        <charset val="134"/>
        <scheme val="minor"/>
      </rPr>
      <t>.</t>
    </r>
    <r>
      <rPr>
        <sz val="12"/>
        <rFont val="宋体"/>
        <family val="3"/>
        <charset val="134"/>
      </rPr>
      <t>因公出国（境）费，指单位工作人员公务出国（境）的住宿费、旅费、伙食补助费、杂费、培训费等支出。</t>
    </r>
    <r>
      <rPr>
        <sz val="11"/>
        <color theme="1"/>
        <rFont val="等线"/>
        <charset val="134"/>
        <scheme val="minor"/>
      </rPr>
      <t>2.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等线"/>
        <charset val="134"/>
        <scheme val="minor"/>
      </rPr>
      <t>3.</t>
    </r>
    <r>
      <rPr>
        <sz val="12"/>
        <rFont val="宋体"/>
        <family val="3"/>
        <charset val="134"/>
      </rPr>
      <t>公务接待费，指单位按规定开支的各类公务接待（含外宾接待）支出。</t>
    </r>
  </si>
  <si>
    <t>项目名称</t>
  </si>
  <si>
    <t>项目单位</t>
  </si>
  <si>
    <t>工商监管服务专项</t>
  </si>
  <si>
    <t>审计事业发展专项</t>
  </si>
  <si>
    <t>财政改革发展专项</t>
  </si>
  <si>
    <t>市县机构编制管理奖励专项</t>
  </si>
  <si>
    <t>民族宗教专项</t>
  </si>
  <si>
    <t>招商引资专项</t>
  </si>
  <si>
    <t>法律援助专项</t>
  </si>
  <si>
    <t>师资队伍建设专项</t>
  </si>
  <si>
    <t>职业教育发展专项</t>
  </si>
  <si>
    <t>先进制造业发展专项</t>
  </si>
  <si>
    <t>困难职工帮扶专项</t>
  </si>
  <si>
    <t>优抚补助专项</t>
  </si>
  <si>
    <t>民政事务管理专项</t>
  </si>
  <si>
    <t>计划生育服务补助专项</t>
  </si>
  <si>
    <t>基层医疗卫生机构实施基本药物制度专项</t>
  </si>
  <si>
    <t>公立医院补助专项</t>
  </si>
  <si>
    <t>中医发展专项</t>
  </si>
  <si>
    <t>食品药品安全监管专项</t>
  </si>
  <si>
    <t>大气污染防治专项</t>
  </si>
  <si>
    <t>生态恢复保护专项</t>
  </si>
  <si>
    <t>新型农业生产经营主体发展专项</t>
  </si>
  <si>
    <t>农业综合开发专项</t>
  </si>
  <si>
    <t>畜牧发展扶持专项</t>
  </si>
  <si>
    <t>水利移民扶持专项</t>
  </si>
  <si>
    <t>水利防灾减灾专项</t>
  </si>
  <si>
    <t>财政扶贫专项</t>
  </si>
  <si>
    <t>气象服务专项</t>
  </si>
  <si>
    <t>其他农林水发展专项</t>
  </si>
  <si>
    <t>车辆购置税收入用于公路建设项目专项</t>
  </si>
  <si>
    <t>场站建设补助专项</t>
  </si>
  <si>
    <t>内河航运建设专项</t>
  </si>
  <si>
    <t>干线公路建设养护补助专项</t>
  </si>
  <si>
    <t>农村公路建设养护补助专项</t>
  </si>
  <si>
    <t>交通运输综合支持保障系统发展专项</t>
  </si>
  <si>
    <t>高成长服务业专项引导资金</t>
  </si>
  <si>
    <t>其他商业服务业发展专项</t>
  </si>
  <si>
    <t>金融业发展奖补专项</t>
  </si>
  <si>
    <t>测绘专项</t>
  </si>
  <si>
    <t>城镇保障性安居工程专项</t>
  </si>
  <si>
    <t>农村危房改造补助专项</t>
  </si>
  <si>
    <t>粮食风险基金</t>
  </si>
  <si>
    <t>平原示范区</t>
  </si>
  <si>
    <t>收入总计</t>
  </si>
  <si>
    <t>预算数为上年执行数%</t>
  </si>
  <si>
    <t>文化旅游体育与传媒支出</t>
  </si>
  <si>
    <t>卫生健康支出</t>
  </si>
  <si>
    <t>自然资源海洋气象等支出</t>
  </si>
  <si>
    <t>灾害防治及应急管理支出</t>
  </si>
  <si>
    <t>2020年预算数</t>
  </si>
  <si>
    <t>小计</t>
  </si>
  <si>
    <t>单位:万元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</si>
  <si>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</si>
  <si>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</si>
  <si>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</si>
  <si>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</si>
  <si>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</si>
  <si>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</si>
  <si>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</si>
  <si>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</si>
  <si>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</si>
  <si>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工会服务</t>
  </si>
  <si>
    <t xml:space="preserve">      公务员事务</t>
  </si>
  <si>
    <t xml:space="preserve">      宗教事务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</si>
  <si>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</si>
  <si>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</si>
  <si>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</si>
  <si>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</si>
  <si>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</si>
  <si>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价格监督检查</t>
  </si>
  <si>
    <t xml:space="preserve">      市场监督管理技术支持</t>
  </si>
  <si>
    <t xml:space="preserve">      其他市场监督管理事务</t>
  </si>
  <si>
    <t xml:space="preserve">    武装警察部队</t>
  </si>
  <si>
    <t xml:space="preserve">      武装警察部队</t>
  </si>
  <si>
    <t xml:space="preserve">      其他武装警察部队支出</t>
  </si>
  <si>
    <t xml:space="preserve">      执法办案</t>
  </si>
  <si>
    <t xml:space="preserve">      特别业务</t>
  </si>
  <si>
    <t xml:space="preserve">      检查监督</t>
  </si>
  <si>
    <t xml:space="preserve">      国家统一法律职业资格考试</t>
  </si>
  <si>
    <t xml:space="preserve">      缉私业务</t>
  </si>
  <si>
    <t xml:space="preserve">      其他公共安全支出</t>
  </si>
  <si>
    <t>七、文化旅游体育与传媒支出</t>
  </si>
  <si>
    <t xml:space="preserve">    文化和旅游</t>
  </si>
  <si>
    <t xml:space="preserve">      文化和旅游交流与合作</t>
  </si>
  <si>
    <t xml:space="preserve">      文化和旅游市场管理</t>
  </si>
  <si>
    <t xml:space="preserve">      旅游宣传</t>
  </si>
  <si>
    <t xml:space="preserve">      旅游行业业务管理</t>
  </si>
  <si>
    <t xml:space="preserve">      其他文化和旅游支出</t>
  </si>
  <si>
    <t xml:space="preserve">    新闻出版电影</t>
  </si>
  <si>
    <t xml:space="preserve">      一般行政管理实务</t>
  </si>
  <si>
    <t xml:space="preserve">      其他新闻出版电影支出</t>
  </si>
  <si>
    <t xml:space="preserve">    广播电视</t>
  </si>
  <si>
    <t xml:space="preserve">      其他广播电视支出</t>
  </si>
  <si>
    <t xml:space="preserve">      交强险增值税补助基金支出</t>
  </si>
  <si>
    <t xml:space="preserve">    退役军人管理事务</t>
  </si>
  <si>
    <t xml:space="preserve">      其他退役军人事务管理支出</t>
  </si>
  <si>
    <t>九、卫生健康支出</t>
  </si>
  <si>
    <t xml:space="preserve">    卫生健康管理事务</t>
  </si>
  <si>
    <t xml:space="preserve">      其他卫生健康管理事务支出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</si>
  <si>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</si>
  <si>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</si>
  <si>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</si>
  <si>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</si>
  <si>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</si>
  <si>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</si>
  <si>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</si>
  <si>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</si>
  <si>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  生态环境保护宣传</t>
  </si>
  <si>
    <t xml:space="preserve">      生态环境国际合作及履约</t>
  </si>
  <si>
    <t xml:space="preserve">      生态环境保护行政许可</t>
  </si>
  <si>
    <t xml:space="preserve">      生态环境监测与信息</t>
  </si>
  <si>
    <t xml:space="preserve">      生态环境执法监察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</si>
  <si>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</si>
  <si>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</si>
  <si>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</si>
  <si>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</si>
  <si>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</si>
  <si>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</si>
  <si>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</si>
  <si>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</si>
  <si>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</si>
  <si>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</si>
  <si>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</si>
  <si>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</si>
  <si>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</si>
  <si>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</si>
  <si>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</si>
  <si>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  林业和草原</t>
  </si>
  <si>
    <t xml:space="preserve">        事业机构</t>
  </si>
  <si>
    <t xml:space="preserve">        技术推广与转化</t>
  </si>
  <si>
    <t xml:space="preserve">        自然保护区等管理</t>
  </si>
  <si>
    <t xml:space="preserve">        执法与监督</t>
  </si>
  <si>
    <t xml:space="preserve">        对外合作与交流</t>
  </si>
  <si>
    <t xml:space="preserve">        产业化管理</t>
  </si>
  <si>
    <t xml:space="preserve">        贷款贴息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</si>
  <si>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</si>
  <si>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</si>
  <si>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</si>
  <si>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</si>
  <si>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中央企业专项管理</t>
  </si>
  <si>
    <t xml:space="preserve">        利息费用补贴支出</t>
  </si>
  <si>
    <t>十八、自然资源海洋气象等支出</t>
  </si>
  <si>
    <t xml:space="preserve">      自然资源事务</t>
  </si>
  <si>
    <t xml:space="preserve">        自然资源规划及管理</t>
  </si>
  <si>
    <t xml:space="preserve">        自然资源社会公益服务</t>
  </si>
  <si>
    <t xml:space="preserve">        自然资源行业业务管理</t>
  </si>
  <si>
    <t xml:space="preserve">        自然资源调查</t>
  </si>
  <si>
    <t xml:space="preserve">        其他自然资源事务支出</t>
  </si>
  <si>
    <t xml:space="preserve">      其他自然资源海洋气象等支出</t>
  </si>
  <si>
    <t xml:space="preserve">        石油储备</t>
  </si>
  <si>
    <t xml:space="preserve">        其他能源储备支出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</si>
  <si>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</si>
  <si>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</si>
  <si>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</si>
  <si>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</si>
  <si>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</si>
  <si>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</si>
  <si>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</si>
  <si>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</si>
  <si>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</si>
  <si>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</si>
  <si>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</si>
  <si>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</si>
  <si>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</si>
  <si>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</si>
  <si>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</si>
  <si>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</si>
  <si>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</si>
  <si>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</si>
  <si>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</si>
  <si>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</si>
  <si>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</si>
  <si>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</si>
  <si>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</si>
  <si>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</si>
  <si>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</si>
  <si>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</si>
  <si>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</si>
  <si>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</si>
  <si>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</si>
  <si>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</si>
  <si>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</si>
  <si>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</si>
  <si>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</si>
  <si>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</si>
  <si>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</si>
  <si>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</si>
  <si>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</si>
  <si>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</si>
  <si>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</si>
  <si>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</si>
  <si>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</si>
  <si>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</si>
  <si>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</si>
  <si>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</si>
  <si>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</si>
  <si>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</si>
  <si>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</si>
  <si>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>二十四、债务发行费用支出</t>
  </si>
  <si>
    <t>二十五、其他支出</t>
  </si>
  <si>
    <t>2018年和2019年政府一般债务限额和余额情况表</t>
  </si>
  <si>
    <t>预算数</t>
  </si>
  <si>
    <t>市级</t>
  </si>
  <si>
    <t>县（市、区）</t>
  </si>
  <si>
    <t>一、2018年末政府一般债务余额限额</t>
  </si>
  <si>
    <t>二、2018年末政府一般债务余额实际数</t>
  </si>
  <si>
    <t>三、2019年末政府一般债务余额限额</t>
  </si>
  <si>
    <t>四、2019年政府一般债务发行额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</si>
  <si>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其中：新增一般债券</t>
    </r>
  </si>
  <si>
    <t xml:space="preserve">          再融资一般债券</t>
  </si>
  <si>
    <t>五、2019年政府一般债务还本额</t>
  </si>
  <si>
    <t>六、2019年末政府一般债务余额预计执行数</t>
  </si>
  <si>
    <t>项目说明</t>
  </si>
  <si>
    <t>债券金额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</si>
  <si>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</si>
  <si>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</si>
  <si>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</si>
  <si>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</si>
  <si>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</si>
  <si>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其他政府性基金收入</t>
  </si>
  <si>
    <t>支出总计</t>
  </si>
  <si>
    <t>2070701</t>
  </si>
  <si>
    <t>资助国产影片放映</t>
  </si>
  <si>
    <t>2070702</t>
  </si>
  <si>
    <t>资助城市影院</t>
  </si>
  <si>
    <t>2070703</t>
  </si>
  <si>
    <t>2070799</t>
  </si>
  <si>
    <t>其他国家电影事业发展专项资金支出</t>
  </si>
  <si>
    <t>20822</t>
  </si>
  <si>
    <t>大中型水库移民后期扶持基金支出</t>
  </si>
  <si>
    <t>2082201</t>
  </si>
  <si>
    <t>移民补助</t>
  </si>
  <si>
    <t>2082202</t>
  </si>
  <si>
    <t>基础设施建设和经济发展</t>
  </si>
  <si>
    <t>2082299</t>
  </si>
  <si>
    <t>其他大中型水库移民后期扶持基金支出</t>
  </si>
  <si>
    <t>21208</t>
  </si>
  <si>
    <t>国有土地使用权出让收入及对应专项债务收入安排的支出</t>
  </si>
  <si>
    <t>2120801</t>
  </si>
  <si>
    <t>征地和拆迁补偿支出</t>
  </si>
  <si>
    <t>2120802</t>
  </si>
  <si>
    <t>土地开发支出</t>
  </si>
  <si>
    <t>2120803</t>
  </si>
  <si>
    <t>城市建设支出</t>
  </si>
  <si>
    <t>2120804</t>
  </si>
  <si>
    <t>农村基础设施建设支出</t>
  </si>
  <si>
    <t>2120805</t>
  </si>
  <si>
    <t>补助被征地农民支出</t>
  </si>
  <si>
    <t>2120806</t>
  </si>
  <si>
    <t>土地出让业务支出</t>
  </si>
  <si>
    <t>2120807</t>
  </si>
  <si>
    <t>廉租住房支出</t>
  </si>
  <si>
    <t>2120809</t>
  </si>
  <si>
    <t>支付破产或改制企业职工安置费</t>
  </si>
  <si>
    <t>2120810</t>
  </si>
  <si>
    <t>棚户区改造支出</t>
  </si>
  <si>
    <t>2120811</t>
  </si>
  <si>
    <t>公共租赁住房支出</t>
  </si>
  <si>
    <t>2120813</t>
  </si>
  <si>
    <t>保障性住房租金补贴</t>
  </si>
  <si>
    <t>2120899</t>
  </si>
  <si>
    <t>其他国有土地使用权出让收入安排的支出</t>
  </si>
  <si>
    <t>21210</t>
  </si>
  <si>
    <t>国有土地收益基金及对应专项债务收入安排的支出</t>
  </si>
  <si>
    <t>2121001</t>
  </si>
  <si>
    <t>2121002</t>
  </si>
  <si>
    <t>2121099</t>
  </si>
  <si>
    <t>其他国有土地收益基金支出</t>
  </si>
  <si>
    <t>21211</t>
  </si>
  <si>
    <t>21213</t>
  </si>
  <si>
    <t>2121301</t>
  </si>
  <si>
    <t>城市公共设施</t>
  </si>
  <si>
    <t>2121302</t>
  </si>
  <si>
    <t>城市环境卫生</t>
  </si>
  <si>
    <t>2121303</t>
  </si>
  <si>
    <t>公有房屋</t>
  </si>
  <si>
    <t>2121304</t>
  </si>
  <si>
    <t>城市防洪</t>
  </si>
  <si>
    <t>2121399</t>
  </si>
  <si>
    <t>其他城市基础设施配套费安排的支出</t>
  </si>
  <si>
    <t>21214</t>
  </si>
  <si>
    <t>2121401</t>
  </si>
  <si>
    <t>污水处理设施建设和运营</t>
  </si>
  <si>
    <t>2121402</t>
  </si>
  <si>
    <t>代征手续费</t>
  </si>
  <si>
    <t>2121499</t>
  </si>
  <si>
    <t>其他污水处理费安排的支出</t>
  </si>
  <si>
    <t>21462</t>
  </si>
  <si>
    <t>车辆通行费及对应专项债务收入安排的支出</t>
  </si>
  <si>
    <t>2146201</t>
  </si>
  <si>
    <t>公路还贷</t>
  </si>
  <si>
    <t>2146202</t>
  </si>
  <si>
    <t>政府还贷公路养护</t>
  </si>
  <si>
    <t>2146203</t>
  </si>
  <si>
    <t>政府还贷公路管理</t>
  </si>
  <si>
    <t>2146299</t>
  </si>
  <si>
    <t>其他车辆通行费安排的支出</t>
  </si>
  <si>
    <t>旅游发展基金支出</t>
  </si>
  <si>
    <t>宣传促销</t>
  </si>
  <si>
    <t>行业规划</t>
  </si>
  <si>
    <t>旅游事业补助</t>
  </si>
  <si>
    <t>地方旅游开发项目补助</t>
  </si>
  <si>
    <t>其他旅游发展基金支出</t>
  </si>
  <si>
    <t>22904</t>
  </si>
  <si>
    <t>其他政府性基金及对应专项债务收入安排的支出</t>
  </si>
  <si>
    <t>22908</t>
  </si>
  <si>
    <t>彩票发行销售机构业务费安排的支出</t>
  </si>
  <si>
    <t>2290802</t>
  </si>
  <si>
    <t>福利彩票发行机构的业务费支出</t>
  </si>
  <si>
    <t>2290803</t>
  </si>
  <si>
    <t>体育彩票发行机构的业务费支出</t>
  </si>
  <si>
    <t>2290804</t>
  </si>
  <si>
    <t>福利彩票销售机构的业务费支出</t>
  </si>
  <si>
    <t>2290805</t>
  </si>
  <si>
    <t>体育彩票销售机构的业务费支出</t>
  </si>
  <si>
    <t>2290806</t>
  </si>
  <si>
    <t>彩票兑奖周转金支出</t>
  </si>
  <si>
    <t>2290807</t>
  </si>
  <si>
    <t>彩票发行销售风险基金支出</t>
  </si>
  <si>
    <t>2290808</t>
  </si>
  <si>
    <t>彩票市场调控资金支出</t>
  </si>
  <si>
    <t>2290899</t>
  </si>
  <si>
    <t>其他彩票发行销售机构业务费安排的支出</t>
  </si>
  <si>
    <t>22960</t>
  </si>
  <si>
    <t>2296001</t>
  </si>
  <si>
    <t>用于补充全国社会保障基金的彩票公益金支出</t>
  </si>
  <si>
    <t>2296002</t>
  </si>
  <si>
    <t>用于社会福利的彩票公益金支出</t>
  </si>
  <si>
    <t>2296003</t>
  </si>
  <si>
    <t>用于体育事业的彩票公益金支出</t>
  </si>
  <si>
    <t>2296004</t>
  </si>
  <si>
    <t>用于教育事业的彩票公益金支出</t>
  </si>
  <si>
    <t>2296005</t>
  </si>
  <si>
    <t>用于红十字事业的彩票公益金支出</t>
  </si>
  <si>
    <t>2296006</t>
  </si>
  <si>
    <t>用于残疾人事业的彩票公益金支出</t>
  </si>
  <si>
    <t>2296010</t>
  </si>
  <si>
    <t>用于文化事业的彩票公益金支出</t>
  </si>
  <si>
    <t>2296011</t>
  </si>
  <si>
    <t>用于扶贫的彩票公益金支出</t>
  </si>
  <si>
    <t>2296012</t>
  </si>
  <si>
    <t>用于法律援助的彩票公益金支出</t>
  </si>
  <si>
    <t>2296013</t>
  </si>
  <si>
    <t>用于城乡医疗救助的彩票公益金支出</t>
  </si>
  <si>
    <t>2296099</t>
  </si>
  <si>
    <t>用于其他社会公益事业的彩票公益金支出</t>
  </si>
  <si>
    <t>23204</t>
  </si>
  <si>
    <t>地方政府专项债务付息支出</t>
  </si>
  <si>
    <t>2320411</t>
  </si>
  <si>
    <t>国有土地使用权出让金债务付息支出</t>
  </si>
  <si>
    <t>土地储备专项债券付息支出</t>
  </si>
  <si>
    <t>合     计</t>
  </si>
  <si>
    <t>预算数为执行数的%</t>
  </si>
  <si>
    <t>预算数为上年执行数的%</t>
  </si>
  <si>
    <t>二、上级补助（或下级上解）</t>
  </si>
  <si>
    <t>五、调入资金</t>
  </si>
  <si>
    <t>一、本级支出</t>
  </si>
  <si>
    <t>20707</t>
  </si>
  <si>
    <t>国家电影事业发展专项资金安排的支出</t>
  </si>
  <si>
    <t>20709</t>
  </si>
  <si>
    <t>小型水库移民扶助基金安排的支出</t>
  </si>
  <si>
    <t>农业土地开发资金安排的支出</t>
  </si>
  <si>
    <t>城市基础设施配套费安排的支出</t>
  </si>
  <si>
    <t>污水处理费安排的支出</t>
  </si>
  <si>
    <t>21215</t>
  </si>
  <si>
    <t>土地储备专项债券收入安排的支出</t>
  </si>
  <si>
    <t>21216</t>
  </si>
  <si>
    <t>棚户区改造专项债券收入安排的支出</t>
  </si>
  <si>
    <t>彩票公益金安排的支出</t>
  </si>
  <si>
    <t>专项债务付息支出</t>
  </si>
  <si>
    <t>中央和省补助</t>
  </si>
  <si>
    <t>市本级补助</t>
  </si>
  <si>
    <t>五、调出资金</t>
  </si>
  <si>
    <t>合      计</t>
  </si>
  <si>
    <t>资助影院建设</t>
  </si>
  <si>
    <t>资助少数民族语电影译制</t>
  </si>
  <si>
    <t>2070901</t>
  </si>
  <si>
    <t>2070902</t>
  </si>
  <si>
    <t>2070903</t>
  </si>
  <si>
    <t>2070904</t>
  </si>
  <si>
    <t>2070999</t>
  </si>
  <si>
    <t>20710</t>
  </si>
  <si>
    <t>国家电影事业发展专项资金对应专项债务收入安排的支出</t>
  </si>
  <si>
    <t>2071001</t>
  </si>
  <si>
    <t>2071099</t>
  </si>
  <si>
    <t>其他国家电影事业发展专项资金对应专项债务收入支出</t>
  </si>
  <si>
    <t>20823</t>
  </si>
  <si>
    <t>2082301</t>
  </si>
  <si>
    <t>2082302</t>
  </si>
  <si>
    <t>2082399</t>
  </si>
  <si>
    <t>其他小型水库移民扶助基金支出</t>
  </si>
  <si>
    <t>20829</t>
  </si>
  <si>
    <t>小型水库移民扶助基金对应专项债务收入安排的支出</t>
  </si>
  <si>
    <t>2082901</t>
  </si>
  <si>
    <t>2082999</t>
  </si>
  <si>
    <t>其他小型水库移民扶助基金对应专项债务收入安排的支出</t>
  </si>
  <si>
    <t>2121501</t>
  </si>
  <si>
    <t>2121502</t>
  </si>
  <si>
    <t>2121599</t>
  </si>
  <si>
    <t>其他土地储备专项债券收入安排的支出</t>
  </si>
  <si>
    <t>2121601</t>
  </si>
  <si>
    <t>2121602</t>
  </si>
  <si>
    <t>2121699</t>
  </si>
  <si>
    <t>其他棚户区改造专项债券收入安排的支出</t>
  </si>
  <si>
    <t>车辆通行费安排的支出</t>
  </si>
  <si>
    <t>2290401</t>
  </si>
  <si>
    <t>其他政府性基金安排的支出</t>
  </si>
  <si>
    <t>2290402</t>
  </si>
  <si>
    <t>其他地方自行试点项目收益专项债券收入安排的支出</t>
  </si>
  <si>
    <t>2290403</t>
  </si>
  <si>
    <t>其他政府性基金债务收入安排的支出</t>
  </si>
  <si>
    <t>2320431</t>
  </si>
  <si>
    <t>2320433</t>
  </si>
  <si>
    <t>棚户区改造专项债券付息支出</t>
  </si>
  <si>
    <t>2320498</t>
  </si>
  <si>
    <t>其他地方自行试点项目收益专项债券付息支出</t>
  </si>
  <si>
    <t>2320499</t>
  </si>
  <si>
    <t>其他政府性基金债务付息支出</t>
  </si>
  <si>
    <t>县（市）区</t>
  </si>
  <si>
    <t>一、2018年末政府专项债务余额限额</t>
  </si>
  <si>
    <t>二、2018年末政府专项债务余额实际数</t>
  </si>
  <si>
    <t>三、2019年末政府专项债务余额限额</t>
  </si>
  <si>
    <r>
      <rPr>
        <sz val="12"/>
        <rFont val="宋体"/>
        <family val="3"/>
        <charset val="134"/>
      </rPr>
      <t>四、2019</t>
    </r>
    <r>
      <rPr>
        <sz val="11"/>
        <color theme="1"/>
        <rFont val="等线"/>
        <charset val="134"/>
        <scheme val="minor"/>
      </rPr>
      <t>年政府专项债务发行额</t>
    </r>
  </si>
  <si>
    <t xml:space="preserve">    其中：新增专项债券</t>
  </si>
  <si>
    <t xml:space="preserve">          置换专项债券</t>
  </si>
  <si>
    <r>
      <rPr>
        <sz val="12"/>
        <rFont val="宋体"/>
        <family val="3"/>
        <charset val="134"/>
      </rPr>
      <t>五、2019</t>
    </r>
    <r>
      <rPr>
        <sz val="11"/>
        <color theme="1"/>
        <rFont val="等线"/>
        <charset val="134"/>
        <scheme val="minor"/>
      </rPr>
      <t>年政府专项债务还本额</t>
    </r>
  </si>
  <si>
    <t>六、2019年末政府专项债务余额预计执行数</t>
  </si>
  <si>
    <r>
      <rPr>
        <sz val="11"/>
        <color theme="1"/>
        <rFont val="等线"/>
        <charset val="134"/>
        <scheme val="minor"/>
      </rPr>
      <t>单位：万元</t>
    </r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</si>
  <si>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</si>
  <si>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</si>
  <si>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</si>
  <si>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</si>
  <si>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</si>
  <si>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其他国有资本经营预算支出</t>
  </si>
  <si>
    <t>本年收入合计</t>
  </si>
  <si>
    <t>本年支出合计</t>
  </si>
  <si>
    <t>上年结转收入</t>
  </si>
  <si>
    <t>上解上级支出</t>
  </si>
  <si>
    <t>收入
预算数</t>
  </si>
  <si>
    <t>支出
预算数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</si>
  <si>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</si>
  <si>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</si>
  <si>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</si>
  <si>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</si>
  <si>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</si>
  <si>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</si>
  <si>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</si>
  <si>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</si>
  <si>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</si>
  <si>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</si>
  <si>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</si>
  <si>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房地产企业利润收入</t>
  </si>
  <si>
    <t>国有经济结构调整支出</t>
  </si>
  <si>
    <t>对外合作企业利润收入</t>
  </si>
  <si>
    <t>公益性设施投资支出</t>
  </si>
  <si>
    <t>煤炭企业利润收入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</si>
  <si>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</si>
  <si>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</si>
  <si>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</si>
  <si>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</si>
  <si>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</si>
  <si>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</si>
  <si>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</si>
  <si>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</si>
  <si>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对外投资合作支出</t>
  </si>
  <si>
    <t>机关社团所属企业利润收入</t>
  </si>
  <si>
    <t>其他国有资本经营预算企业利润收入</t>
  </si>
  <si>
    <t>国有控股公司股利、股息收入</t>
  </si>
  <si>
    <t>国有参股公司股利、股息收入</t>
  </si>
  <si>
    <t>其他国有资本经营预算企业产权转让收入</t>
  </si>
  <si>
    <t>上级专项转移支付收入</t>
  </si>
  <si>
    <t>下级上解收入</t>
  </si>
  <si>
    <t>企业职工基本养老保险基金收入</t>
  </si>
  <si>
    <t>企业职工基本养老保险基金支出</t>
  </si>
  <si>
    <t>失业保险基金收入</t>
  </si>
  <si>
    <t>失业保险基金支出</t>
  </si>
  <si>
    <t>工伤保险基金收入</t>
  </si>
  <si>
    <t>工伤保险基金支出</t>
  </si>
  <si>
    <t>生育保险基金收入</t>
  </si>
  <si>
    <t>生育保险基金支出</t>
  </si>
  <si>
    <t>机关事业单位基本养老保险基金收入</t>
  </si>
  <si>
    <t>机关事业单位基本养老保险基金支出</t>
  </si>
  <si>
    <t>城乡居民基本医疗保险基金收入</t>
  </si>
  <si>
    <t>城乡居民基本医疗保险基金支出</t>
  </si>
  <si>
    <t>上年滚存结余</t>
  </si>
  <si>
    <t>年末滚存结余</t>
  </si>
  <si>
    <t>社会保险基金上解下拨收入</t>
  </si>
  <si>
    <t>社会保险基金上解下拨支出</t>
  </si>
  <si>
    <t xml:space="preserve">   企业职工基本养老保险费收入</t>
  </si>
  <si>
    <t xml:space="preserve">   企业职工基本养老保险基金财政补贴收入</t>
  </si>
  <si>
    <t xml:space="preserve">   企业职工基本养老保险基金利息收入</t>
  </si>
  <si>
    <t xml:space="preserve">   企业职工基本养老保险基金委托投资收益</t>
  </si>
  <si>
    <t xml:space="preserve">   其他企业职工基本养老保险基金收入</t>
  </si>
  <si>
    <t xml:space="preserve">   失业保险费收入</t>
  </si>
  <si>
    <t xml:space="preserve">   失业保险基金财政补贴收入</t>
  </si>
  <si>
    <t xml:space="preserve">   失业保险基金利息收入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</si>
  <si>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其他失业保险基金收入</t>
    </r>
  </si>
  <si>
    <t xml:space="preserve">   工伤保险费收入</t>
  </si>
  <si>
    <t xml:space="preserve">   工伤保险基金财政补贴收入</t>
  </si>
  <si>
    <t xml:space="preserve">   工伤保险基金利息收入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</si>
  <si>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其他工伤保险基金收入</t>
    </r>
  </si>
  <si>
    <t xml:space="preserve">   生育保险费收入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</si>
  <si>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生育保险基金利息收入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</si>
  <si>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其他生育保险基金收入</t>
    </r>
  </si>
  <si>
    <t>机关事业单位基本养老保险基金财政补助收入</t>
  </si>
  <si>
    <t>机关事业单位基本养老保险基金利息收入</t>
  </si>
  <si>
    <t>机关事业单位基本养老保险基金委托投资收益</t>
  </si>
  <si>
    <t>其他机关事业单位养老保险基金收入</t>
  </si>
  <si>
    <t>城乡居民基本医疗保险基金缴费收入</t>
  </si>
  <si>
    <t>城乡居民基本医疗保险基金财政补贴收入</t>
  </si>
  <si>
    <t>城乡居民基本医疗保险基金利息收入</t>
  </si>
  <si>
    <t>其他城乡居民基本医疗保险基金收入</t>
  </si>
  <si>
    <t>社会保险基金上级补助收入</t>
  </si>
  <si>
    <t>社支保险基金下级上解收入</t>
  </si>
  <si>
    <t>基本养老金</t>
  </si>
  <si>
    <t>医疗补助金</t>
  </si>
  <si>
    <t>丧葬抚恤补助</t>
  </si>
  <si>
    <t>其他企业职工基本养老保险基金支出</t>
  </si>
  <si>
    <t xml:space="preserve">  失业保险金</t>
  </si>
  <si>
    <t xml:space="preserve">  医疗保险费</t>
  </si>
  <si>
    <t xml:space="preserve">  丧葬抚恤补助</t>
  </si>
  <si>
    <t xml:space="preserve">  职业培训和职业介绍补贴</t>
  </si>
  <si>
    <t xml:space="preserve">  技能指升补贴支出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</si>
  <si>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其他失业保险基金支出</t>
    </r>
  </si>
  <si>
    <t xml:space="preserve">   工伤保险待遇</t>
  </si>
  <si>
    <t>　 劳动能力鉴定支出</t>
  </si>
  <si>
    <t xml:space="preserve">   工伤预防费用支出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</si>
  <si>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其他工伤保险基金支出</t>
    </r>
  </si>
  <si>
    <t xml:space="preserve">   生育医疗费用支出</t>
  </si>
  <si>
    <t xml:space="preserve">   生育津贴支出</t>
  </si>
  <si>
    <t>基本养老金支出</t>
  </si>
  <si>
    <t>其他机关事业单位基本养老保险基金支出</t>
  </si>
  <si>
    <t>城乡居民基本医疗保险基金医疗待遇支出</t>
  </si>
  <si>
    <t>大病医疗保险支出</t>
  </si>
  <si>
    <t>其他城乡居民基本医疗保险基金支出</t>
  </si>
  <si>
    <t xml:space="preserve">   社会保险基金补助下级支出</t>
  </si>
  <si>
    <t xml:space="preserve">   社会保险基金上解上级支出</t>
  </si>
  <si>
    <t>职工基本医疗保险基金收入</t>
  </si>
  <si>
    <t>职工基本医疗保险基金支出</t>
  </si>
  <si>
    <t>职工基本医疗保险费收入</t>
  </si>
  <si>
    <t>职工基本医疗保险基金财政补贴收入</t>
  </si>
  <si>
    <t>职工基本医疗保险基金利息收入</t>
  </si>
  <si>
    <t>其他职工基本医疗保险基金收入</t>
  </si>
  <si>
    <t xml:space="preserve">   生育保险基金财政补贴收入</t>
  </si>
  <si>
    <t xml:space="preserve">  职工基本医疗保险统筹基金</t>
  </si>
  <si>
    <t xml:space="preserve">  职工基本医疗保险个人账户基金</t>
  </si>
  <si>
    <t xml:space="preserve">  其他职工基本医疗保险基金支出</t>
  </si>
  <si>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其他生育保险基金支出</t>
    </r>
  </si>
  <si>
    <t>其他税收收入</t>
    <phoneticPr fontId="33" type="noConversion"/>
  </si>
  <si>
    <t>合计支出</t>
    <phoneticPr fontId="33" type="noConversion"/>
  </si>
  <si>
    <t>当年预算（套表—一般公共预算支出表（按科目））</t>
    <phoneticPr fontId="33" type="noConversion"/>
  </si>
  <si>
    <t>为收支相平，增列支出</t>
    <phoneticPr fontId="33" type="noConversion"/>
  </si>
  <si>
    <t>2020年当年预算数</t>
    <phoneticPr fontId="33" type="noConversion"/>
  </si>
  <si>
    <t>2020年提前下达转移支付数</t>
    <phoneticPr fontId="33" type="noConversion"/>
  </si>
  <si>
    <t>为收支相平，增列支出数</t>
    <phoneticPr fontId="33" type="noConversion"/>
  </si>
  <si>
    <t>合计数</t>
    <phoneticPr fontId="33" type="noConversion"/>
  </si>
  <si>
    <t>2130153</t>
    <phoneticPr fontId="33" type="noConversion"/>
  </si>
  <si>
    <t xml:space="preserve">        农田建设</t>
    <phoneticPr fontId="33" type="noConversion"/>
  </si>
  <si>
    <t>提前下达（2020年提前下达上级转移支付全部纳入预算草案）</t>
    <phoneticPr fontId="33" type="noConversion"/>
  </si>
  <si>
    <t>年初预算数</t>
    <phoneticPr fontId="33" type="noConversion"/>
  </si>
  <si>
    <t>提前下达转移支付</t>
    <phoneticPr fontId="33" type="noConversion"/>
  </si>
  <si>
    <t>收支平衡列支</t>
    <phoneticPr fontId="33" type="noConversion"/>
  </si>
  <si>
    <t>合计</t>
    <phoneticPr fontId="33" type="noConversion"/>
  </si>
  <si>
    <t>2020年年初预算数</t>
    <phoneticPr fontId="33" type="noConversion"/>
  </si>
  <si>
    <t>错放入基金科目</t>
    <phoneticPr fontId="33" type="noConversion"/>
  </si>
  <si>
    <t/>
  </si>
  <si>
    <t>表一</t>
    <phoneticPr fontId="33" type="noConversion"/>
  </si>
  <si>
    <t>表二</t>
    <phoneticPr fontId="33" type="noConversion"/>
  </si>
  <si>
    <t>表三</t>
    <phoneticPr fontId="33" type="noConversion"/>
  </si>
  <si>
    <t>表四</t>
    <phoneticPr fontId="33" type="noConversion"/>
  </si>
  <si>
    <t>表五</t>
    <phoneticPr fontId="33" type="noConversion"/>
  </si>
  <si>
    <t>表六</t>
    <phoneticPr fontId="33" type="noConversion"/>
  </si>
  <si>
    <t>表七</t>
    <phoneticPr fontId="33" type="noConversion"/>
  </si>
  <si>
    <t>平原第一初级中学教学楼及培训中心项目</t>
    <phoneticPr fontId="33" type="noConversion"/>
  </si>
  <si>
    <t>新乡市平原示范区文教体卫局</t>
    <phoneticPr fontId="33" type="noConversion"/>
  </si>
  <si>
    <t>表八</t>
    <phoneticPr fontId="33" type="noConversion"/>
  </si>
  <si>
    <t>河南省黄河滩区迁建韩董庄镇老孟庄居民迁建项目</t>
    <phoneticPr fontId="33" type="noConversion"/>
  </si>
  <si>
    <t>新乡市平原示范区发改局</t>
    <phoneticPr fontId="33" type="noConversion"/>
  </si>
  <si>
    <t>2020年平原示范区一般公共预算收入预算表</t>
    <phoneticPr fontId="33" type="noConversion"/>
  </si>
  <si>
    <t>2020年平原示范区一般公共预算支出预算表</t>
    <phoneticPr fontId="33" type="noConversion"/>
  </si>
  <si>
    <t>2020年平原示范区一般公共预算支出预算明细表（功能分类）</t>
    <phoneticPr fontId="33" type="noConversion"/>
  </si>
  <si>
    <t>2020年平原示范区一般公共预算基本支出明细表
(政府预算支出经济分类）</t>
    <phoneticPr fontId="33" type="noConversion"/>
  </si>
  <si>
    <t>2020年平原示范区“三公”经费支出预算表</t>
    <phoneticPr fontId="33" type="noConversion"/>
  </si>
  <si>
    <t>2020年平原示范区新增政府一般债券安排项目情况表</t>
    <phoneticPr fontId="33" type="noConversion"/>
  </si>
  <si>
    <t>2020年平原示范区政府性基金收入预算表</t>
    <phoneticPr fontId="33" type="noConversion"/>
  </si>
  <si>
    <t>表九</t>
    <phoneticPr fontId="33" type="noConversion"/>
  </si>
  <si>
    <t>2020年平原示范区政府性基金支出预算表</t>
    <phoneticPr fontId="33" type="noConversion"/>
  </si>
  <si>
    <t>表十</t>
    <phoneticPr fontId="33" type="noConversion"/>
  </si>
  <si>
    <t>2020年平原示范区政府性基金支出预算明细表</t>
    <phoneticPr fontId="33" type="noConversion"/>
  </si>
  <si>
    <t>表十一</t>
    <phoneticPr fontId="33" type="noConversion"/>
  </si>
  <si>
    <t>2018-2019年政府专项债务余额情况表</t>
    <phoneticPr fontId="33" type="noConversion"/>
  </si>
  <si>
    <t>表十二</t>
    <phoneticPr fontId="33" type="noConversion"/>
  </si>
  <si>
    <t>2020年平原示范区新增专项债券安排项目情况表</t>
    <phoneticPr fontId="33" type="noConversion"/>
  </si>
  <si>
    <t>表十三</t>
    <phoneticPr fontId="33" type="noConversion"/>
  </si>
  <si>
    <t>2020年平原示范区国有资本经营收支预算表</t>
    <phoneticPr fontId="33" type="noConversion"/>
  </si>
  <si>
    <t>表十四</t>
    <phoneticPr fontId="33" type="noConversion"/>
  </si>
  <si>
    <t>2020年平原示范区社保收入</t>
    <phoneticPr fontId="33" type="noConversion"/>
  </si>
  <si>
    <t>表十五</t>
    <phoneticPr fontId="33" type="noConversion"/>
  </si>
  <si>
    <t>2020年平原示范区社保支出</t>
    <phoneticPr fontId="33" type="noConversion"/>
  </si>
  <si>
    <t>税收返还和转移支付</t>
    <phoneticPr fontId="26" type="noConversion"/>
  </si>
  <si>
    <t>2019年预算数</t>
    <phoneticPr fontId="26" type="noConversion"/>
  </si>
  <si>
    <t>合  计</t>
    <phoneticPr fontId="26" type="noConversion"/>
  </si>
  <si>
    <t>税收返还</t>
    <phoneticPr fontId="26" type="noConversion"/>
  </si>
  <si>
    <t>所得税基数返还</t>
    <phoneticPr fontId="26" type="noConversion"/>
  </si>
  <si>
    <t>成品油税费改革税收返还</t>
    <phoneticPr fontId="26" type="noConversion"/>
  </si>
  <si>
    <t>增值税税收返还</t>
    <phoneticPr fontId="26" type="noConversion"/>
  </si>
  <si>
    <t>消费税税收返还</t>
    <phoneticPr fontId="26" type="noConversion"/>
  </si>
  <si>
    <t>增值税五五分享税收返还收入</t>
    <phoneticPr fontId="26" type="noConversion"/>
  </si>
  <si>
    <t>其他税收返还收入</t>
    <phoneticPr fontId="26" type="noConversion"/>
  </si>
  <si>
    <t>一般性转移支付</t>
    <phoneticPr fontId="26" type="noConversion"/>
  </si>
  <si>
    <t>体制补助收入</t>
    <phoneticPr fontId="26" type="noConversion"/>
  </si>
  <si>
    <t>均衡性转移支付</t>
    <phoneticPr fontId="26" type="noConversion"/>
  </si>
  <si>
    <t>县级基本财力保障机制奖补资金</t>
    <phoneticPr fontId="26" type="noConversion"/>
  </si>
  <si>
    <t>结算补助</t>
    <phoneticPr fontId="26" type="noConversion"/>
  </si>
  <si>
    <t>资源枯竭型城市转移支付</t>
    <phoneticPr fontId="26" type="noConversion"/>
  </si>
  <si>
    <t>成品油税费改革转移支付</t>
    <phoneticPr fontId="26" type="noConversion"/>
  </si>
  <si>
    <t>基层公检法司转移支付</t>
    <phoneticPr fontId="26" type="noConversion"/>
  </si>
  <si>
    <t>城乡义务教育转移支付</t>
    <phoneticPr fontId="26" type="noConversion"/>
  </si>
  <si>
    <t>基本养老金转移支付</t>
    <phoneticPr fontId="26" type="noConversion"/>
  </si>
  <si>
    <t>城乡居民医疗保险转移支付</t>
    <phoneticPr fontId="26" type="noConversion"/>
  </si>
  <si>
    <t>农村综合改革转移支付</t>
    <phoneticPr fontId="26" type="noConversion"/>
  </si>
  <si>
    <t>产粮（油）大县奖励资金</t>
    <phoneticPr fontId="26" type="noConversion"/>
  </si>
  <si>
    <t>重点生态功能区转移支付</t>
    <phoneticPr fontId="26" type="noConversion"/>
  </si>
  <si>
    <t>固定数额补助</t>
    <phoneticPr fontId="26" type="noConversion"/>
  </si>
  <si>
    <t>革命老区转移支付</t>
    <phoneticPr fontId="26" type="noConversion"/>
  </si>
  <si>
    <t>民族地区转移支付</t>
    <phoneticPr fontId="26" type="noConversion"/>
  </si>
  <si>
    <t>贫困地区转移支付</t>
    <phoneticPr fontId="26" type="noConversion"/>
  </si>
  <si>
    <t>其他一般性转移支付</t>
    <phoneticPr fontId="26" type="noConversion"/>
  </si>
  <si>
    <t>专项转移支付</t>
    <phoneticPr fontId="26" type="noConversion"/>
  </si>
  <si>
    <t>一般公共服务</t>
    <phoneticPr fontId="26" type="noConversion"/>
  </si>
  <si>
    <t>统计改革发展专项</t>
    <phoneticPr fontId="26" type="noConversion"/>
  </si>
  <si>
    <t>村级组织发展专项</t>
    <phoneticPr fontId="26" type="noConversion"/>
  </si>
  <si>
    <r>
      <t xml:space="preserve">   </t>
    </r>
    <r>
      <rPr>
        <sz val="12"/>
        <rFont val="宋体"/>
        <family val="3"/>
        <charset val="134"/>
      </rPr>
      <t>大学生志愿服务贫困县专项</t>
    </r>
    <phoneticPr fontId="26" type="noConversion"/>
  </si>
  <si>
    <t xml:space="preserve">   平安河南建设专项</t>
    <phoneticPr fontId="26" type="noConversion"/>
  </si>
  <si>
    <t>其他一般公共服务专项</t>
    <phoneticPr fontId="26" type="noConversion"/>
  </si>
  <si>
    <t>国防</t>
    <phoneticPr fontId="26" type="noConversion"/>
  </si>
  <si>
    <t>公共安全</t>
    <phoneticPr fontId="26" type="noConversion"/>
  </si>
  <si>
    <t>教育</t>
    <phoneticPr fontId="26" type="noConversion"/>
  </si>
  <si>
    <t>义务教育发展专项</t>
    <phoneticPr fontId="26" type="noConversion"/>
  </si>
  <si>
    <t>非义务基础教育发展专项</t>
    <phoneticPr fontId="26" type="noConversion"/>
  </si>
  <si>
    <t>全民技能振兴工程专项</t>
    <phoneticPr fontId="26" type="noConversion"/>
  </si>
  <si>
    <t>学生资助专项</t>
    <phoneticPr fontId="26" type="noConversion"/>
  </si>
  <si>
    <t>高等教育发展专项</t>
    <phoneticPr fontId="26" type="noConversion"/>
  </si>
  <si>
    <t>民办教育发展专项</t>
    <phoneticPr fontId="26" type="noConversion"/>
  </si>
  <si>
    <t>干部教育培训专项</t>
    <phoneticPr fontId="26" type="noConversion"/>
  </si>
  <si>
    <t>教育发展改革专项</t>
    <phoneticPr fontId="26" type="noConversion"/>
  </si>
  <si>
    <t>科学技术</t>
    <phoneticPr fontId="26" type="noConversion"/>
  </si>
  <si>
    <t>科普行动计划专项</t>
    <phoneticPr fontId="26" type="noConversion"/>
  </si>
  <si>
    <t>科技创新服务平台专项</t>
    <phoneticPr fontId="26" type="noConversion"/>
  </si>
  <si>
    <t>科技研发专项</t>
    <phoneticPr fontId="26" type="noConversion"/>
  </si>
  <si>
    <t>先进制造业发展专项</t>
    <phoneticPr fontId="26" type="noConversion"/>
  </si>
  <si>
    <t>科技奖励专项</t>
    <phoneticPr fontId="26" type="noConversion"/>
  </si>
  <si>
    <t>企业技术创新引导专项</t>
    <phoneticPr fontId="26" type="noConversion"/>
  </si>
  <si>
    <t>科技基础条件建设专项</t>
    <phoneticPr fontId="26" type="noConversion"/>
  </si>
  <si>
    <t>知识产权事业发展专项</t>
    <phoneticPr fontId="26" type="noConversion"/>
  </si>
  <si>
    <t>文化体育与传媒</t>
    <phoneticPr fontId="26" type="noConversion"/>
  </si>
  <si>
    <t>公共文化服务体系建设专项</t>
    <phoneticPr fontId="26" type="noConversion"/>
  </si>
  <si>
    <t>政府购买公共文化服务专项</t>
    <phoneticPr fontId="26" type="noConversion"/>
  </si>
  <si>
    <t>新闻出版广电发展专项</t>
    <phoneticPr fontId="26" type="noConversion"/>
  </si>
  <si>
    <t>博物馆陈展提升专项</t>
    <phoneticPr fontId="26" type="noConversion"/>
  </si>
  <si>
    <t>文物保护专项</t>
    <phoneticPr fontId="26" type="noConversion"/>
  </si>
  <si>
    <t>非物质文化遗产保护专项</t>
    <phoneticPr fontId="26" type="noConversion"/>
  </si>
  <si>
    <t>社会保障和就业</t>
    <phoneticPr fontId="26" type="noConversion"/>
  </si>
  <si>
    <t xml:space="preserve">   残疾人事业发展补助专项</t>
    <phoneticPr fontId="26" type="noConversion"/>
  </si>
  <si>
    <t>综合救助专项</t>
    <phoneticPr fontId="26" type="noConversion"/>
  </si>
  <si>
    <t>就业专项</t>
    <phoneticPr fontId="26" type="noConversion"/>
  </si>
  <si>
    <t>退役安置补助专项</t>
    <phoneticPr fontId="26" type="noConversion"/>
  </si>
  <si>
    <t>社区组织发展专项</t>
    <phoneticPr fontId="26" type="noConversion"/>
  </si>
  <si>
    <t>医疗卫生与计划生育</t>
    <phoneticPr fontId="26" type="noConversion"/>
  </si>
  <si>
    <t>公共卫生服务专项</t>
    <phoneticPr fontId="26" type="noConversion"/>
  </si>
  <si>
    <r>
      <t xml:space="preserve">   </t>
    </r>
    <r>
      <rPr>
        <sz val="12"/>
        <rFont val="宋体"/>
        <family val="3"/>
        <charset val="134"/>
      </rPr>
      <t>医疗机构服务能力提升专项</t>
    </r>
    <phoneticPr fontId="26" type="noConversion"/>
  </si>
  <si>
    <t>优抚专项补助</t>
    <phoneticPr fontId="26" type="noConversion"/>
  </si>
  <si>
    <t>节能环保</t>
    <phoneticPr fontId="26" type="noConversion"/>
  </si>
  <si>
    <t>土壤污染防治专项</t>
    <phoneticPr fontId="26" type="noConversion"/>
  </si>
  <si>
    <t>城市管网专项</t>
    <phoneticPr fontId="26" type="noConversion"/>
  </si>
  <si>
    <t>城乡社区支出</t>
    <phoneticPr fontId="26" type="noConversion"/>
  </si>
  <si>
    <t xml:space="preserve">   城镇化建设专项</t>
    <phoneticPr fontId="26" type="noConversion"/>
  </si>
  <si>
    <r>
      <t xml:space="preserve"> </t>
    </r>
    <r>
      <rPr>
        <sz val="11"/>
        <color theme="1"/>
        <rFont val="等线"/>
        <charset val="134"/>
        <scheme val="minor"/>
      </rPr>
      <t xml:space="preserve">  少数民族地区建设专项</t>
    </r>
    <phoneticPr fontId="26" type="noConversion"/>
  </si>
  <si>
    <t>农林水</t>
    <phoneticPr fontId="26" type="noConversion"/>
  </si>
  <si>
    <t xml:space="preserve">   农业技术推广与服务补助专项</t>
    <phoneticPr fontId="26" type="noConversion"/>
  </si>
  <si>
    <t>农业保险保费补贴专项</t>
    <phoneticPr fontId="26" type="noConversion"/>
  </si>
  <si>
    <t>动物疫情监测与防控专项</t>
    <phoneticPr fontId="26" type="noConversion"/>
  </si>
  <si>
    <t xml:space="preserve">   农产品质量监管与农业标准化专项</t>
    <phoneticPr fontId="26" type="noConversion"/>
  </si>
  <si>
    <t>农业农村基础设施建设专项</t>
    <phoneticPr fontId="26" type="noConversion"/>
  </si>
  <si>
    <t>林业改革发展专项</t>
    <phoneticPr fontId="26" type="noConversion"/>
  </si>
  <si>
    <t>农田水利设施建设补助和水土保持补助专项</t>
    <phoneticPr fontId="26" type="noConversion"/>
  </si>
  <si>
    <t>普惠金融发展专项</t>
    <phoneticPr fontId="26" type="noConversion"/>
  </si>
  <si>
    <t>江河湖库水系综合整治及水资源保护利用专项</t>
    <phoneticPr fontId="26" type="noConversion"/>
  </si>
  <si>
    <r>
      <t xml:space="preserve">  </t>
    </r>
    <r>
      <rPr>
        <sz val="12"/>
        <rFont val="宋体"/>
        <family val="3"/>
        <charset val="134"/>
      </rPr>
      <t xml:space="preserve"> 其他国土气象专项</t>
    </r>
    <phoneticPr fontId="26" type="noConversion"/>
  </si>
  <si>
    <t>交通运输</t>
    <phoneticPr fontId="26" type="noConversion"/>
  </si>
  <si>
    <t>取消政府还贷二级公路收费补助专项</t>
    <phoneticPr fontId="26" type="noConversion"/>
  </si>
  <si>
    <t>资源勘探信息等</t>
    <phoneticPr fontId="26" type="noConversion"/>
  </si>
  <si>
    <t>新墙体材料基金专项</t>
    <phoneticPr fontId="26" type="noConversion"/>
  </si>
  <si>
    <t>其他资源勘探信息专项</t>
    <phoneticPr fontId="26" type="noConversion"/>
  </si>
  <si>
    <t>商业服务业等</t>
    <phoneticPr fontId="26" type="noConversion"/>
  </si>
  <si>
    <t>招商引资专项</t>
    <phoneticPr fontId="26" type="noConversion"/>
  </si>
  <si>
    <t xml:space="preserve">   商务促进专项</t>
    <phoneticPr fontId="26" type="noConversion"/>
  </si>
  <si>
    <t>金融</t>
    <phoneticPr fontId="26" type="noConversion"/>
  </si>
  <si>
    <t>国土海洋气象等</t>
    <phoneticPr fontId="26" type="noConversion"/>
  </si>
  <si>
    <t>住房保障</t>
    <phoneticPr fontId="26" type="noConversion"/>
  </si>
  <si>
    <t>粮油物资储备</t>
    <phoneticPr fontId="26" type="noConversion"/>
  </si>
  <si>
    <t>粮油物资储备专项</t>
    <phoneticPr fontId="26" type="noConversion"/>
  </si>
  <si>
    <t xml:space="preserve">  彩票公益金支持社会事业发展专项</t>
    <phoneticPr fontId="26" type="noConversion"/>
  </si>
  <si>
    <t xml:space="preserve">  教育发展改革专项</t>
    <phoneticPr fontId="26" type="noConversion"/>
  </si>
  <si>
    <t>表十六</t>
    <phoneticPr fontId="26" type="noConversion"/>
  </si>
  <si>
    <t>2020年市对平原示范区税收返还和转移支付预算表（分项目）</t>
    <phoneticPr fontId="26" type="noConversion"/>
  </si>
  <si>
    <t>2020年预算数</t>
    <phoneticPr fontId="26" type="noConversion"/>
  </si>
</sst>
</file>

<file path=xl/styles.xml><?xml version="1.0" encoding="utf-8"?>
<styleSheet xmlns="http://schemas.openxmlformats.org/spreadsheetml/2006/main">
  <numFmts count="11">
    <numFmt numFmtId="176" formatCode="_ * #,##0.00_ ;_ * \-#,##0.00_ ;_ * &quot;-&quot;??_ ;_ @_ "/>
    <numFmt numFmtId="177" formatCode="0_);[Red]\(0\)"/>
    <numFmt numFmtId="178" formatCode="#,##0.0_ "/>
    <numFmt numFmtId="179" formatCode="#,##0_ "/>
    <numFmt numFmtId="180" formatCode="0_ "/>
    <numFmt numFmtId="181" formatCode="#,##0_);[Red]\(#,##0\)"/>
    <numFmt numFmtId="182" formatCode="_ * #,##0_ ;_ * \-#,##0_ ;_ * &quot;-&quot;??_ ;_ @_ "/>
    <numFmt numFmtId="183" formatCode="#,##0_ ;[Red]\-#,##0\ "/>
    <numFmt numFmtId="184" formatCode="0.0"/>
    <numFmt numFmtId="185" formatCode="0.0_ "/>
    <numFmt numFmtId="186" formatCode="0.00_ "/>
  </numFmts>
  <fonts count="37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name val="Times New Roman"/>
      <family val="1"/>
    </font>
    <font>
      <sz val="24"/>
      <name val="方正小标宋_GBK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8"/>
      <name val="方正小标宋简体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name val="仿宋"/>
      <charset val="134"/>
    </font>
    <font>
      <b/>
      <sz val="20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8"/>
      <name val="宋体"/>
      <family val="3"/>
      <charset val="134"/>
    </font>
    <font>
      <sz val="14"/>
      <name val="方正小标宋简体"/>
      <charset val="134"/>
    </font>
    <font>
      <sz val="14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Arial"/>
      <family val="2"/>
    </font>
    <font>
      <sz val="11"/>
      <color indexed="8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等线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9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/>
  </cellStyleXfs>
  <cellXfs count="339">
    <xf numFmtId="0" fontId="0" fillId="0" borderId="0" xfId="0">
      <alignment vertical="center"/>
    </xf>
    <xf numFmtId="0" fontId="1" fillId="0" borderId="0" xfId="26" applyFill="1">
      <alignment vertical="center"/>
    </xf>
    <xf numFmtId="0" fontId="1" fillId="0" borderId="0" xfId="20" applyFill="1">
      <alignment vertical="center"/>
    </xf>
    <xf numFmtId="0" fontId="2" fillId="0" borderId="0" xfId="20" applyFont="1" applyFill="1">
      <alignment vertical="center"/>
    </xf>
    <xf numFmtId="0" fontId="1" fillId="0" borderId="0" xfId="20" applyFont="1" applyFill="1">
      <alignment vertical="center"/>
    </xf>
    <xf numFmtId="180" fontId="1" fillId="0" borderId="0" xfId="20" applyNumberFormat="1" applyFont="1" applyFill="1" applyAlignment="1">
      <alignment horizontal="center" vertical="center"/>
    </xf>
    <xf numFmtId="0" fontId="2" fillId="0" borderId="0" xfId="15" applyFont="1" applyFill="1" applyAlignment="1">
      <alignment vertical="center"/>
    </xf>
    <xf numFmtId="180" fontId="1" fillId="0" borderId="0" xfId="26" applyNumberFormat="1" applyFill="1" applyBorder="1" applyAlignment="1">
      <alignment horizontal="center" vertical="center"/>
    </xf>
    <xf numFmtId="0" fontId="1" fillId="0" borderId="0" xfId="20" applyFont="1" applyFill="1" applyAlignment="1">
      <alignment horizontal="center" vertical="center"/>
    </xf>
    <xf numFmtId="180" fontId="4" fillId="0" borderId="1" xfId="20" applyNumberFormat="1" applyFont="1" applyFill="1" applyBorder="1" applyAlignment="1">
      <alignment horizontal="center" vertical="center" wrapText="1"/>
    </xf>
    <xf numFmtId="180" fontId="2" fillId="0" borderId="1" xfId="20" applyNumberFormat="1" applyFont="1" applyFill="1" applyBorder="1" applyAlignment="1">
      <alignment horizontal="center" vertical="center"/>
    </xf>
    <xf numFmtId="180" fontId="2" fillId="0" borderId="1" xfId="20" applyNumberFormat="1" applyFont="1" applyFill="1" applyBorder="1" applyAlignment="1">
      <alignment horizontal="center" vertical="center" wrapText="1"/>
    </xf>
    <xf numFmtId="180" fontId="4" fillId="2" borderId="1" xfId="20" applyNumberFormat="1" applyFont="1" applyFill="1" applyBorder="1" applyAlignment="1">
      <alignment horizontal="left" vertical="center" wrapText="1"/>
    </xf>
    <xf numFmtId="179" fontId="4" fillId="2" borderId="1" xfId="20" applyNumberFormat="1" applyFont="1" applyFill="1" applyBorder="1" applyAlignment="1">
      <alignment horizontal="right" vertical="center" wrapText="1"/>
    </xf>
    <xf numFmtId="178" fontId="4" fillId="2" borderId="1" xfId="20" applyNumberFormat="1" applyFont="1" applyFill="1" applyBorder="1" applyAlignment="1">
      <alignment horizontal="right" vertical="center" wrapText="1"/>
    </xf>
    <xf numFmtId="180" fontId="5" fillId="2" borderId="1" xfId="20" applyNumberFormat="1" applyFont="1" applyFill="1" applyBorder="1" applyAlignment="1">
      <alignment horizontal="left" vertical="center" wrapText="1" indent="1"/>
    </xf>
    <xf numFmtId="179" fontId="5" fillId="2" borderId="1" xfId="20" applyNumberFormat="1" applyFont="1" applyFill="1" applyBorder="1" applyAlignment="1">
      <alignment horizontal="right" vertical="center" wrapText="1"/>
    </xf>
    <xf numFmtId="178" fontId="5" fillId="2" borderId="1" xfId="20" applyNumberFormat="1" applyFont="1" applyFill="1" applyBorder="1" applyAlignment="1">
      <alignment horizontal="right" vertical="center" wrapText="1"/>
    </xf>
    <xf numFmtId="0" fontId="1" fillId="2" borderId="1" xfId="20" applyFont="1" applyFill="1" applyBorder="1" applyAlignment="1">
      <alignment horizontal="left" vertical="center" indent="1"/>
    </xf>
    <xf numFmtId="0" fontId="4" fillId="2" borderId="1" xfId="20" applyFont="1" applyFill="1" applyBorder="1">
      <alignment vertical="center"/>
    </xf>
    <xf numFmtId="180" fontId="5" fillId="2" borderId="1" xfId="20" applyNumberFormat="1" applyFont="1" applyFill="1" applyBorder="1" applyAlignment="1">
      <alignment vertical="center" wrapText="1"/>
    </xf>
    <xf numFmtId="0" fontId="5" fillId="2" borderId="1" xfId="20" applyNumberFormat="1" applyFont="1" applyFill="1" applyBorder="1" applyAlignment="1" applyProtection="1">
      <alignment vertical="center"/>
    </xf>
    <xf numFmtId="0" fontId="1" fillId="2" borderId="1" xfId="20" applyFont="1" applyFill="1" applyBorder="1">
      <alignment vertical="center"/>
    </xf>
    <xf numFmtId="0" fontId="5" fillId="2" borderId="1" xfId="20" applyNumberFormat="1" applyFont="1" applyFill="1" applyBorder="1" applyAlignment="1" applyProtection="1">
      <alignment horizontal="left" vertical="center"/>
    </xf>
    <xf numFmtId="0" fontId="5" fillId="2" borderId="2" xfId="20" applyNumberFormat="1" applyFont="1" applyFill="1" applyBorder="1" applyAlignment="1" applyProtection="1">
      <alignment horizontal="left" vertical="center"/>
    </xf>
    <xf numFmtId="0" fontId="4" fillId="2" borderId="2" xfId="20" applyFont="1" applyFill="1" applyBorder="1">
      <alignment vertical="center"/>
    </xf>
    <xf numFmtId="0" fontId="0" fillId="2" borderId="1" xfId="20" applyFont="1" applyFill="1" applyBorder="1">
      <alignment vertical="center"/>
    </xf>
    <xf numFmtId="0" fontId="4" fillId="2" borderId="1" xfId="20" applyNumberFormat="1" applyFont="1" applyFill="1" applyBorder="1" applyAlignment="1" applyProtection="1">
      <alignment horizontal="left" vertical="center"/>
    </xf>
    <xf numFmtId="0" fontId="5" fillId="2" borderId="1" xfId="20" applyNumberFormat="1" applyFont="1" applyFill="1" applyBorder="1" applyAlignment="1" applyProtection="1">
      <alignment horizontal="left" vertical="center" indent="1"/>
    </xf>
    <xf numFmtId="0" fontId="5" fillId="2" borderId="1" xfId="20" applyNumberFormat="1" applyFont="1" applyFill="1" applyBorder="1" applyAlignment="1" applyProtection="1">
      <alignment horizontal="left" vertical="center" wrapText="1" indent="1"/>
    </xf>
    <xf numFmtId="0" fontId="4" fillId="2" borderId="1" xfId="20" applyNumberFormat="1" applyFont="1" applyFill="1" applyBorder="1" applyAlignment="1" applyProtection="1">
      <alignment horizontal="center" vertical="center"/>
    </xf>
    <xf numFmtId="0" fontId="5" fillId="2" borderId="1" xfId="20" applyFont="1" applyFill="1" applyBorder="1" applyAlignment="1">
      <alignment horizontal="left" vertical="center"/>
    </xf>
    <xf numFmtId="180" fontId="1" fillId="2" borderId="1" xfId="20" applyNumberFormat="1" applyFont="1" applyFill="1" applyBorder="1" applyAlignment="1">
      <alignment horizontal="right" vertical="center"/>
    </xf>
    <xf numFmtId="0" fontId="4" fillId="2" borderId="1" xfId="20" applyFont="1" applyFill="1" applyBorder="1" applyAlignment="1">
      <alignment horizontal="center" vertical="center"/>
    </xf>
    <xf numFmtId="0" fontId="1" fillId="0" borderId="0" xfId="20" applyFill="1" applyAlignment="1">
      <alignment vertical="center" wrapText="1"/>
    </xf>
    <xf numFmtId="0" fontId="4" fillId="2" borderId="1" xfId="20" applyFont="1" applyFill="1" applyBorder="1" applyAlignment="1">
      <alignment horizontal="left" vertical="center"/>
    </xf>
    <xf numFmtId="0" fontId="0" fillId="2" borderId="1" xfId="20" applyFont="1" applyFill="1" applyBorder="1" applyAlignment="1">
      <alignment horizontal="left" vertical="center" indent="1"/>
    </xf>
    <xf numFmtId="0" fontId="1" fillId="2" borderId="0" xfId="20" applyFont="1" applyFill="1" applyBorder="1">
      <alignment vertical="center"/>
    </xf>
    <xf numFmtId="0" fontId="5" fillId="2" borderId="1" xfId="20" applyNumberFormat="1" applyFont="1" applyFill="1" applyBorder="1" applyAlignment="1" applyProtection="1">
      <alignment horizontal="right" vertical="center"/>
    </xf>
    <xf numFmtId="0" fontId="2" fillId="2" borderId="1" xfId="20" applyFont="1" applyFill="1" applyBorder="1">
      <alignment vertical="center"/>
    </xf>
    <xf numFmtId="0" fontId="5" fillId="2" borderId="1" xfId="19" applyFont="1" applyFill="1" applyBorder="1" applyAlignment="1">
      <alignment horizontal="left" vertical="center"/>
    </xf>
    <xf numFmtId="0" fontId="5" fillId="2" borderId="1" xfId="19" applyFont="1" applyFill="1" applyBorder="1" applyAlignment="1">
      <alignment horizontal="left" vertical="center" indent="1"/>
    </xf>
    <xf numFmtId="0" fontId="5" fillId="2" borderId="1" xfId="20" applyFont="1" applyFill="1" applyBorder="1" applyAlignment="1">
      <alignment horizontal="left" vertical="center" indent="1"/>
    </xf>
    <xf numFmtId="0" fontId="6" fillId="0" borderId="0" xfId="16" applyFont="1" applyFill="1" applyAlignment="1">
      <alignment vertical="center"/>
    </xf>
    <xf numFmtId="0" fontId="7" fillId="0" borderId="0" xfId="16" applyFont="1" applyFill="1"/>
    <xf numFmtId="0" fontId="8" fillId="0" borderId="0" xfId="16" applyFont="1" applyFill="1"/>
    <xf numFmtId="0" fontId="2" fillId="0" borderId="0" xfId="16" applyFont="1" applyFill="1"/>
    <xf numFmtId="0" fontId="1" fillId="0" borderId="0" xfId="16" applyFont="1" applyFill="1"/>
    <xf numFmtId="0" fontId="2" fillId="0" borderId="0" xfId="4" applyFont="1" applyFill="1">
      <alignment vertical="center"/>
    </xf>
    <xf numFmtId="0" fontId="9" fillId="0" borderId="0" xfId="16" applyFont="1" applyFill="1"/>
    <xf numFmtId="0" fontId="2" fillId="0" borderId="0" xfId="5" applyFont="1" applyFill="1" applyAlignment="1">
      <alignment vertical="center"/>
    </xf>
    <xf numFmtId="0" fontId="9" fillId="0" borderId="4" xfId="16" applyFont="1" applyFill="1" applyBorder="1" applyAlignment="1">
      <alignment horizontal="right" vertical="center"/>
    </xf>
    <xf numFmtId="0" fontId="8" fillId="0" borderId="1" xfId="8" applyFont="1" applyFill="1" applyBorder="1" applyAlignment="1">
      <alignment horizontal="center" vertical="center" wrapText="1"/>
    </xf>
    <xf numFmtId="0" fontId="8" fillId="0" borderId="1" xfId="16" applyFont="1" applyFill="1" applyBorder="1" applyAlignment="1">
      <alignment horizontal="center" vertical="center" wrapText="1"/>
    </xf>
    <xf numFmtId="0" fontId="4" fillId="0" borderId="1" xfId="23" applyFont="1" applyFill="1" applyBorder="1">
      <alignment vertical="center"/>
    </xf>
    <xf numFmtId="181" fontId="2" fillId="0" borderId="1" xfId="28" applyNumberFormat="1" applyFont="1" applyFill="1" applyBorder="1" applyAlignment="1">
      <alignment horizontal="right" vertical="center"/>
    </xf>
    <xf numFmtId="0" fontId="2" fillId="0" borderId="1" xfId="8" applyFont="1" applyFill="1" applyBorder="1" applyAlignment="1">
      <alignment horizontal="left" vertical="center"/>
    </xf>
    <xf numFmtId="0" fontId="5" fillId="0" borderId="1" xfId="23" applyFont="1" applyFill="1" applyBorder="1" applyAlignment="1">
      <alignment horizontal="left" vertical="center" indent="1"/>
    </xf>
    <xf numFmtId="181" fontId="1" fillId="0" borderId="1" xfId="28" applyNumberFormat="1" applyFont="1" applyFill="1" applyBorder="1" applyAlignment="1">
      <alignment horizontal="right" vertical="center"/>
    </xf>
    <xf numFmtId="0" fontId="1" fillId="0" borderId="1" xfId="8" applyFont="1" applyFill="1" applyBorder="1" applyAlignment="1">
      <alignment horizontal="left" vertical="center" indent="1"/>
    </xf>
    <xf numFmtId="0" fontId="5" fillId="0" borderId="1" xfId="23" applyFont="1" applyFill="1" applyBorder="1" applyAlignment="1">
      <alignment horizontal="left" vertical="center" wrapText="1" indent="1"/>
    </xf>
    <xf numFmtId="0" fontId="2" fillId="0" borderId="1" xfId="16" applyFont="1" applyFill="1" applyBorder="1"/>
    <xf numFmtId="0" fontId="4" fillId="0" borderId="1" xfId="23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0" fontId="0" fillId="0" borderId="1" xfId="16" applyFont="1" applyFill="1" applyBorder="1" applyAlignment="1">
      <alignment vertical="center" wrapText="1"/>
    </xf>
    <xf numFmtId="0" fontId="1" fillId="0" borderId="1" xfId="8" applyFont="1" applyFill="1" applyBorder="1" applyAlignment="1">
      <alignment vertical="center"/>
    </xf>
    <xf numFmtId="0" fontId="1" fillId="0" borderId="1" xfId="16" applyFont="1" applyFill="1" applyBorder="1" applyAlignment="1">
      <alignment vertical="center" wrapText="1"/>
    </xf>
    <xf numFmtId="0" fontId="1" fillId="0" borderId="1" xfId="16" applyFont="1" applyFill="1" applyBorder="1"/>
    <xf numFmtId="0" fontId="2" fillId="0" borderId="1" xfId="4" applyFont="1" applyFill="1" applyBorder="1" applyAlignment="1">
      <alignment horizontal="center" vertical="center"/>
    </xf>
    <xf numFmtId="182" fontId="2" fillId="0" borderId="0" xfId="4" applyNumberFormat="1" applyFont="1" applyFill="1">
      <alignment vertical="center"/>
    </xf>
    <xf numFmtId="10" fontId="2" fillId="0" borderId="0" xfId="3" applyNumberFormat="1" applyFont="1" applyFill="1" applyAlignment="1">
      <alignment vertical="center"/>
    </xf>
    <xf numFmtId="181" fontId="1" fillId="0" borderId="0" xfId="16" applyNumberFormat="1" applyFont="1" applyFill="1"/>
    <xf numFmtId="0" fontId="2" fillId="0" borderId="0" xfId="8" applyFont="1" applyFill="1" applyAlignment="1">
      <alignment vertical="center"/>
    </xf>
    <xf numFmtId="0" fontId="1" fillId="0" borderId="0" xfId="7" applyFont="1" applyFill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" fillId="0" borderId="0" xfId="12"/>
    <xf numFmtId="0" fontId="1" fillId="0" borderId="0" xfId="24" applyFill="1" applyAlignment="1">
      <alignment vertical="center" wrapText="1"/>
    </xf>
    <xf numFmtId="0" fontId="1" fillId="0" borderId="0" xfId="24" applyFont="1" applyFill="1">
      <alignment vertical="center"/>
    </xf>
    <xf numFmtId="0" fontId="1" fillId="0" borderId="0" xfId="24" applyFill="1">
      <alignment vertical="center"/>
    </xf>
    <xf numFmtId="0" fontId="2" fillId="0" borderId="0" xfId="8" applyFont="1" applyAlignment="1">
      <alignment vertical="center"/>
    </xf>
    <xf numFmtId="0" fontId="15" fillId="0" borderId="0" xfId="24" applyFont="1" applyFill="1" applyAlignment="1">
      <alignment vertical="center"/>
    </xf>
    <xf numFmtId="0" fontId="16" fillId="0" borderId="0" xfId="24" applyFont="1" applyFill="1" applyAlignment="1">
      <alignment horizontal="right" vertical="center"/>
    </xf>
    <xf numFmtId="0" fontId="2" fillId="0" borderId="5" xfId="24" applyFont="1" applyFill="1" applyBorder="1" applyAlignment="1">
      <alignment horizontal="center" vertical="center" wrapText="1"/>
    </xf>
    <xf numFmtId="0" fontId="1" fillId="0" borderId="1" xfId="24" applyFont="1" applyFill="1" applyBorder="1" applyAlignment="1">
      <alignment vertical="center" wrapText="1"/>
    </xf>
    <xf numFmtId="179" fontId="1" fillId="0" borderId="1" xfId="24" applyNumberFormat="1" applyFont="1" applyFill="1" applyBorder="1">
      <alignment vertical="center"/>
    </xf>
    <xf numFmtId="0" fontId="1" fillId="0" borderId="0" xfId="14" applyFill="1">
      <alignment vertical="center"/>
    </xf>
    <xf numFmtId="0" fontId="2" fillId="0" borderId="0" xfId="14" applyFont="1" applyFill="1">
      <alignment vertical="center"/>
    </xf>
    <xf numFmtId="0" fontId="2" fillId="0" borderId="1" xfId="8" applyFont="1" applyFill="1" applyBorder="1" applyAlignment="1">
      <alignment horizontal="center" vertical="center" wrapText="1"/>
    </xf>
    <xf numFmtId="181" fontId="2" fillId="0" borderId="1" xfId="8" applyNumberFormat="1" applyFont="1" applyFill="1" applyBorder="1" applyAlignment="1">
      <alignment horizontal="right" vertical="center" wrapText="1"/>
    </xf>
    <xf numFmtId="0" fontId="3" fillId="0" borderId="0" xfId="8" applyFont="1" applyFill="1" applyAlignment="1">
      <alignment horizontal="center" vertical="center"/>
    </xf>
    <xf numFmtId="181" fontId="2" fillId="0" borderId="1" xfId="8" applyNumberFormat="1" applyFont="1" applyFill="1" applyBorder="1" applyAlignment="1">
      <alignment horizontal="center" vertical="center" wrapText="1"/>
    </xf>
    <xf numFmtId="181" fontId="20" fillId="0" borderId="1" xfId="8" applyNumberFormat="1" applyFont="1" applyFill="1" applyBorder="1" applyAlignment="1">
      <alignment horizontal="right" vertical="center" wrapText="1"/>
    </xf>
    <xf numFmtId="0" fontId="21" fillId="0" borderId="0" xfId="9" applyFont="1" applyFill="1">
      <alignment vertical="center"/>
    </xf>
    <xf numFmtId="0" fontId="1" fillId="0" borderId="0" xfId="9" applyFont="1" applyFill="1" applyAlignment="1">
      <alignment vertical="center" wrapText="1"/>
    </xf>
    <xf numFmtId="0" fontId="1" fillId="0" borderId="0" xfId="9" applyFont="1" applyFill="1" applyAlignment="1">
      <alignment vertical="center"/>
    </xf>
    <xf numFmtId="0" fontId="2" fillId="0" borderId="0" xfId="9" applyFont="1" applyFill="1" applyAlignment="1">
      <alignment vertical="center"/>
    </xf>
    <xf numFmtId="0" fontId="1" fillId="0" borderId="0" xfId="9" applyFont="1" applyFill="1">
      <alignment vertical="center"/>
    </xf>
    <xf numFmtId="0" fontId="2" fillId="0" borderId="0" xfId="14" applyFont="1" applyFill="1" applyAlignment="1">
      <alignment vertical="center"/>
    </xf>
    <xf numFmtId="0" fontId="22" fillId="0" borderId="0" xfId="9" applyFont="1" applyFill="1" applyAlignment="1">
      <alignment horizontal="center" vertical="center" wrapText="1"/>
    </xf>
    <xf numFmtId="0" fontId="22" fillId="0" borderId="0" xfId="9" applyFont="1" applyFill="1" applyAlignment="1">
      <alignment horizontal="center" vertical="center"/>
    </xf>
    <xf numFmtId="0" fontId="0" fillId="0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vertical="center" wrapText="1"/>
    </xf>
    <xf numFmtId="181" fontId="19" fillId="0" borderId="1" xfId="27" applyNumberFormat="1" applyFont="1" applyFill="1" applyBorder="1" applyAlignment="1">
      <alignment horizontal="right" vertical="center" wrapText="1"/>
    </xf>
    <xf numFmtId="184" fontId="1" fillId="0" borderId="1" xfId="9" applyNumberFormat="1" applyFont="1" applyFill="1" applyBorder="1" applyAlignment="1">
      <alignment vertical="center"/>
    </xf>
    <xf numFmtId="49" fontId="1" fillId="0" borderId="1" xfId="8" applyNumberFormat="1" applyFont="1" applyFill="1" applyBorder="1" applyAlignment="1">
      <alignment vertical="center" wrapText="1"/>
    </xf>
    <xf numFmtId="49" fontId="1" fillId="0" borderId="1" xfId="8" applyNumberFormat="1" applyFont="1" applyFill="1" applyBorder="1" applyAlignment="1">
      <alignment horizontal="left" vertical="center" wrapText="1"/>
    </xf>
    <xf numFmtId="181" fontId="14" fillId="0" borderId="1" xfId="9" applyNumberFormat="1" applyFont="1" applyFill="1" applyBorder="1" applyAlignment="1">
      <alignment horizontal="right" vertical="center"/>
    </xf>
    <xf numFmtId="0" fontId="1" fillId="0" borderId="1" xfId="9" applyFont="1" applyFill="1" applyBorder="1" applyAlignment="1">
      <alignment vertical="center"/>
    </xf>
    <xf numFmtId="49" fontId="1" fillId="0" borderId="1" xfId="8" applyNumberFormat="1" applyFont="1" applyBorder="1" applyAlignment="1">
      <alignment vertical="center" wrapText="1"/>
    </xf>
    <xf numFmtId="0" fontId="1" fillId="3" borderId="1" xfId="9" applyFont="1" applyFill="1" applyBorder="1" applyAlignment="1">
      <alignment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0" xfId="9" applyFont="1" applyFill="1" applyAlignment="1">
      <alignment horizontal="center" vertical="center"/>
    </xf>
    <xf numFmtId="0" fontId="23" fillId="0" borderId="0" xfId="9" applyFont="1" applyFill="1" applyAlignment="1">
      <alignment horizontal="center" vertical="center" wrapText="1"/>
    </xf>
    <xf numFmtId="0" fontId="23" fillId="0" borderId="0" xfId="9" applyFont="1" applyFill="1" applyAlignment="1">
      <alignment horizontal="center" vertical="center"/>
    </xf>
    <xf numFmtId="0" fontId="20" fillId="0" borderId="1" xfId="8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left" vertical="center" wrapText="1"/>
    </xf>
    <xf numFmtId="0" fontId="1" fillId="0" borderId="1" xfId="10" applyNumberFormat="1" applyFont="1" applyFill="1" applyBorder="1" applyAlignment="1">
      <alignment horizontal="center"/>
    </xf>
    <xf numFmtId="0" fontId="19" fillId="0" borderId="1" xfId="10" applyNumberFormat="1" applyFont="1" applyFill="1" applyBorder="1" applyAlignment="1">
      <alignment horizontal="left" vertical="center" wrapText="1"/>
    </xf>
    <xf numFmtId="181" fontId="20" fillId="0" borderId="1" xfId="9" applyNumberFormat="1" applyFont="1" applyFill="1" applyBorder="1" applyAlignment="1">
      <alignment horizontal="right" vertical="center" wrapText="1"/>
    </xf>
    <xf numFmtId="0" fontId="19" fillId="0" borderId="1" xfId="9" applyFont="1" applyFill="1" applyBorder="1" applyAlignment="1">
      <alignment horizontal="right" vertical="center"/>
    </xf>
    <xf numFmtId="0" fontId="1" fillId="0" borderId="1" xfId="9" applyFont="1" applyFill="1" applyBorder="1">
      <alignment vertical="center"/>
    </xf>
    <xf numFmtId="181" fontId="20" fillId="0" borderId="1" xfId="9" applyNumberFormat="1" applyFont="1" applyFill="1" applyBorder="1" applyAlignment="1" applyProtection="1">
      <alignment horizontal="right" vertical="center" wrapText="1"/>
    </xf>
    <xf numFmtId="0" fontId="1" fillId="0" borderId="1" xfId="9" applyFont="1" applyFill="1" applyBorder="1" applyAlignment="1">
      <alignment horizontal="right" vertical="center"/>
    </xf>
    <xf numFmtId="0" fontId="20" fillId="0" borderId="1" xfId="8" applyFont="1" applyFill="1" applyBorder="1" applyAlignment="1">
      <alignment vertical="center" wrapText="1"/>
    </xf>
    <xf numFmtId="0" fontId="20" fillId="0" borderId="1" xfId="9" applyFont="1" applyFill="1" applyBorder="1" applyAlignment="1">
      <alignment horizontal="right" vertical="center"/>
    </xf>
    <xf numFmtId="0" fontId="1" fillId="0" borderId="1" xfId="8" applyFont="1" applyFill="1" applyBorder="1" applyAlignment="1">
      <alignment horizontal="left" vertical="center" wrapText="1"/>
    </xf>
    <xf numFmtId="0" fontId="19" fillId="0" borderId="1" xfId="18" applyFont="1" applyFill="1" applyBorder="1" applyAlignment="1">
      <alignment horizontal="left" vertical="center" wrapText="1"/>
    </xf>
    <xf numFmtId="3" fontId="20" fillId="0" borderId="1" xfId="25" applyNumberFormat="1" applyFont="1" applyFill="1" applyBorder="1" applyAlignment="1" applyProtection="1">
      <alignment vertical="center" wrapText="1"/>
    </xf>
    <xf numFmtId="3" fontId="2" fillId="0" borderId="1" xfId="25" applyNumberFormat="1" applyFont="1" applyFill="1" applyBorder="1" applyAlignment="1" applyProtection="1">
      <alignment vertical="center" wrapText="1"/>
    </xf>
    <xf numFmtId="3" fontId="20" fillId="0" borderId="1" xfId="25" applyNumberFormat="1" applyFont="1" applyFill="1" applyBorder="1" applyAlignment="1" applyProtection="1">
      <alignment horizontal="left" vertical="center" wrapText="1"/>
    </xf>
    <xf numFmtId="181" fontId="19" fillId="0" borderId="1" xfId="9" applyNumberFormat="1" applyFont="1" applyFill="1" applyBorder="1" applyAlignment="1">
      <alignment horizontal="right" vertical="center"/>
    </xf>
    <xf numFmtId="181" fontId="1" fillId="0" borderId="0" xfId="9" applyNumberFormat="1" applyFont="1" applyFill="1">
      <alignment vertical="center"/>
    </xf>
    <xf numFmtId="184" fontId="20" fillId="0" borderId="1" xfId="8" applyNumberFormat="1" applyFont="1" applyFill="1" applyBorder="1" applyAlignment="1">
      <alignment horizontal="right" vertical="center" wrapText="1"/>
    </xf>
    <xf numFmtId="181" fontId="19" fillId="0" borderId="1" xfId="9" applyNumberFormat="1" applyFont="1" applyFill="1" applyBorder="1" applyAlignment="1">
      <alignment horizontal="right" vertical="center" wrapText="1"/>
    </xf>
    <xf numFmtId="0" fontId="1" fillId="0" borderId="0" xfId="8" applyFill="1"/>
    <xf numFmtId="0" fontId="2" fillId="0" borderId="2" xfId="8" applyFont="1" applyFill="1" applyBorder="1" applyAlignment="1">
      <alignment horizontal="center" vertical="center"/>
    </xf>
    <xf numFmtId="181" fontId="2" fillId="0" borderId="1" xfId="8" applyNumberFormat="1" applyFont="1" applyFill="1" applyBorder="1" applyAlignment="1">
      <alignment horizontal="right" vertical="center"/>
    </xf>
    <xf numFmtId="179" fontId="2" fillId="0" borderId="1" xfId="8" applyNumberFormat="1" applyFont="1" applyFill="1" applyBorder="1" applyAlignment="1">
      <alignment horizontal="right" vertical="center"/>
    </xf>
    <xf numFmtId="49" fontId="1" fillId="0" borderId="1" xfId="8" applyNumberFormat="1" applyFont="1" applyFill="1" applyBorder="1" applyAlignment="1" applyProtection="1">
      <alignment horizontal="left" vertical="center" wrapText="1"/>
    </xf>
    <xf numFmtId="181" fontId="1" fillId="0" borderId="1" xfId="8" applyNumberFormat="1" applyFont="1" applyFill="1" applyBorder="1" applyAlignment="1">
      <alignment horizontal="right" vertical="center" wrapText="1"/>
    </xf>
    <xf numFmtId="179" fontId="1" fillId="0" borderId="1" xfId="8" applyNumberFormat="1" applyFont="1" applyFill="1" applyBorder="1" applyAlignment="1">
      <alignment horizontal="right" vertical="center"/>
    </xf>
    <xf numFmtId="49" fontId="2" fillId="0" borderId="1" xfId="8" applyNumberFormat="1" applyFont="1" applyFill="1" applyBorder="1" applyAlignment="1" applyProtection="1">
      <alignment horizontal="left" vertical="center" wrapText="1"/>
    </xf>
    <xf numFmtId="49" fontId="2" fillId="0" borderId="1" xfId="8" applyNumberFormat="1" applyFont="1" applyFill="1" applyBorder="1" applyAlignment="1" applyProtection="1">
      <alignment vertical="center" wrapText="1"/>
    </xf>
    <xf numFmtId="181" fontId="2" fillId="0" borderId="1" xfId="8" applyNumberFormat="1" applyFont="1" applyFill="1" applyBorder="1" applyAlignment="1" applyProtection="1">
      <alignment vertical="center" wrapText="1"/>
    </xf>
    <xf numFmtId="179" fontId="2" fillId="0" borderId="1" xfId="14" applyNumberFormat="1" applyFont="1" applyFill="1" applyBorder="1" applyAlignment="1">
      <alignment horizontal="right" vertical="center"/>
    </xf>
    <xf numFmtId="178" fontId="2" fillId="0" borderId="1" xfId="8" applyNumberFormat="1" applyFont="1" applyFill="1" applyBorder="1" applyAlignment="1">
      <alignment horizontal="right" vertical="center"/>
    </xf>
    <xf numFmtId="0" fontId="2" fillId="0" borderId="0" xfId="7" applyNumberFormat="1" applyFont="1" applyFill="1">
      <alignment vertical="center"/>
    </xf>
    <xf numFmtId="0" fontId="1" fillId="0" borderId="0" xfId="7" applyNumberFormat="1" applyFont="1" applyFill="1">
      <alignment vertical="center"/>
    </xf>
    <xf numFmtId="0" fontId="1" fillId="0" borderId="4" xfId="7" applyNumberFormat="1" applyFont="1" applyFill="1" applyBorder="1" applyAlignment="1">
      <alignment horizontal="right" vertical="center"/>
    </xf>
    <xf numFmtId="1" fontId="16" fillId="0" borderId="4" xfId="8" applyNumberFormat="1" applyFont="1" applyFill="1" applyBorder="1" applyAlignment="1">
      <alignment horizontal="right" vertical="center"/>
    </xf>
    <xf numFmtId="183" fontId="1" fillId="0" borderId="1" xfId="8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0" borderId="0" xfId="8" applyFill="1" applyAlignment="1">
      <alignment horizontal="center" vertical="center" wrapText="1"/>
    </xf>
    <xf numFmtId="0" fontId="1" fillId="0" borderId="0" xfId="8" applyFill="1" applyAlignment="1">
      <alignment vertical="center"/>
    </xf>
    <xf numFmtId="0" fontId="1" fillId="0" borderId="1" xfId="8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1" fillId="0" borderId="1" xfId="24" applyNumberFormat="1" applyFont="1" applyFill="1" applyBorder="1" applyAlignment="1">
      <alignment horizontal="right" vertical="center"/>
    </xf>
    <xf numFmtId="0" fontId="0" fillId="0" borderId="1" xfId="24" applyFont="1" applyFill="1" applyBorder="1" applyAlignment="1">
      <alignment vertical="center" wrapText="1"/>
    </xf>
    <xf numFmtId="180" fontId="1" fillId="0" borderId="0" xfId="24" applyNumberFormat="1" applyFont="1" applyFill="1">
      <alignment vertical="center"/>
    </xf>
    <xf numFmtId="179" fontId="1" fillId="0" borderId="0" xfId="24" applyNumberFormat="1" applyFill="1">
      <alignment vertical="center"/>
    </xf>
    <xf numFmtId="1" fontId="1" fillId="0" borderId="1" xfId="11" applyNumberFormat="1" applyFont="1" applyFill="1" applyBorder="1" applyAlignment="1">
      <alignment horizontal="left" vertical="center" wrapText="1" indent="1"/>
    </xf>
    <xf numFmtId="0" fontId="1" fillId="0" borderId="0" xfId="11" applyFont="1" applyFill="1"/>
    <xf numFmtId="0" fontId="1" fillId="0" borderId="1" xfId="11" applyFont="1" applyFill="1" applyBorder="1"/>
    <xf numFmtId="1" fontId="0" fillId="0" borderId="1" xfId="11" applyNumberFormat="1" applyFont="1" applyFill="1" applyBorder="1" applyAlignment="1">
      <alignment horizontal="left" vertical="center" wrapText="1" indent="1"/>
    </xf>
    <xf numFmtId="1" fontId="2" fillId="0" borderId="1" xfId="11" applyNumberFormat="1" applyFont="1" applyFill="1" applyBorder="1" applyAlignment="1">
      <alignment vertical="center" wrapText="1"/>
    </xf>
    <xf numFmtId="0" fontId="2" fillId="0" borderId="1" xfId="11" applyFont="1" applyFill="1" applyBorder="1"/>
    <xf numFmtId="1" fontId="18" fillId="0" borderId="0" xfId="8" applyNumberFormat="1" applyFont="1" applyFill="1" applyAlignment="1">
      <alignment vertical="center"/>
    </xf>
    <xf numFmtId="0" fontId="1" fillId="0" borderId="0" xfId="8" applyFill="1" applyAlignment="1">
      <alignment horizontal="center" vertical="center"/>
    </xf>
    <xf numFmtId="181" fontId="1" fillId="0" borderId="1" xfId="8" applyNumberFormat="1" applyFont="1" applyFill="1" applyBorder="1" applyAlignment="1">
      <alignment vertical="center"/>
    </xf>
    <xf numFmtId="0" fontId="22" fillId="0" borderId="0" xfId="7" applyNumberFormat="1" applyFont="1" applyFill="1" applyAlignment="1">
      <alignment horizontal="center" vertical="center"/>
    </xf>
    <xf numFmtId="0" fontId="2" fillId="0" borderId="1" xfId="7" applyNumberFormat="1" applyFont="1" applyFill="1" applyBorder="1" applyAlignment="1">
      <alignment horizontal="center" vertical="center"/>
    </xf>
    <xf numFmtId="0" fontId="1" fillId="0" borderId="1" xfId="7" applyNumberFormat="1" applyFont="1" applyFill="1" applyBorder="1" applyAlignment="1">
      <alignment horizontal="left" vertical="center"/>
    </xf>
    <xf numFmtId="49" fontId="1" fillId="0" borderId="1" xfId="8" applyNumberFormat="1" applyFont="1" applyBorder="1"/>
    <xf numFmtId="49" fontId="1" fillId="0" borderId="1" xfId="8" applyNumberFormat="1" applyFont="1" applyBorder="1" applyAlignment="1">
      <alignment horizontal="left" indent="1"/>
    </xf>
    <xf numFmtId="49" fontId="1" fillId="0" borderId="1" xfId="8" applyNumberFormat="1" applyFont="1" applyBorder="1" applyAlignment="1">
      <alignment horizontal="left"/>
    </xf>
    <xf numFmtId="177" fontId="25" fillId="0" borderId="0" xfId="17" applyNumberFormat="1" applyFont="1" applyFill="1"/>
    <xf numFmtId="0" fontId="26" fillId="0" borderId="0" xfId="17" applyNumberFormat="1" applyFill="1"/>
    <xf numFmtId="177" fontId="26" fillId="0" borderId="0" xfId="17" applyNumberFormat="1" applyFill="1"/>
    <xf numFmtId="181" fontId="26" fillId="0" borderId="0" xfId="17" applyNumberFormat="1" applyFill="1" applyAlignment="1">
      <alignment horizontal="right"/>
    </xf>
    <xf numFmtId="0" fontId="2" fillId="0" borderId="0" xfId="17" applyNumberFormat="1" applyFont="1" applyFill="1" applyAlignment="1" applyProtection="1">
      <alignment vertical="center" wrapText="1"/>
    </xf>
    <xf numFmtId="177" fontId="2" fillId="0" borderId="0" xfId="17" applyNumberFormat="1" applyFont="1" applyFill="1" applyAlignment="1" applyProtection="1">
      <alignment vertical="center" wrapText="1"/>
    </xf>
    <xf numFmtId="181" fontId="17" fillId="0" borderId="0" xfId="17" applyNumberFormat="1" applyFont="1" applyFill="1" applyAlignment="1">
      <alignment horizontal="right" vertical="center"/>
    </xf>
    <xf numFmtId="0" fontId="17" fillId="0" borderId="0" xfId="17" applyNumberFormat="1" applyFont="1" applyFill="1" applyAlignment="1" applyProtection="1">
      <alignment vertical="center" wrapText="1"/>
    </xf>
    <xf numFmtId="177" fontId="17" fillId="0" borderId="0" xfId="17" applyNumberFormat="1" applyFont="1" applyFill="1" applyAlignment="1" applyProtection="1">
      <alignment vertical="center" wrapText="1"/>
    </xf>
    <xf numFmtId="181" fontId="1" fillId="0" borderId="4" xfId="1" applyNumberFormat="1" applyFont="1" applyFill="1" applyBorder="1" applyAlignment="1">
      <alignment horizontal="right" vertical="center"/>
    </xf>
    <xf numFmtId="0" fontId="2" fillId="0" borderId="1" xfId="8" applyNumberFormat="1" applyFont="1" applyFill="1" applyBorder="1" applyAlignment="1">
      <alignment horizontal="center" vertical="center" wrapText="1"/>
    </xf>
    <xf numFmtId="179" fontId="2" fillId="0" borderId="1" xfId="8" applyNumberFormat="1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/>
    <xf numFmtId="0" fontId="16" fillId="0" borderId="1" xfId="0" applyFont="1" applyFill="1" applyBorder="1" applyAlignment="1">
      <alignment vertical="center"/>
    </xf>
    <xf numFmtId="179" fontId="16" fillId="0" borderId="1" xfId="0" applyNumberFormat="1" applyFont="1" applyFill="1" applyBorder="1" applyAlignment="1">
      <alignment vertical="center"/>
    </xf>
    <xf numFmtId="180" fontId="16" fillId="0" borderId="1" xfId="0" applyNumberFormat="1" applyFont="1" applyFill="1" applyBorder="1" applyAlignment="1" applyProtection="1">
      <alignment horizontal="left" vertical="center"/>
      <protection locked="0"/>
    </xf>
    <xf numFmtId="185" fontId="16" fillId="0" borderId="1" xfId="0" applyNumberFormat="1" applyFont="1" applyFill="1" applyBorder="1" applyAlignment="1" applyProtection="1">
      <alignment horizontal="left" vertical="center"/>
      <protection locked="0"/>
    </xf>
    <xf numFmtId="180" fontId="27" fillId="0" borderId="1" xfId="0" applyNumberFormat="1" applyFont="1" applyFill="1" applyBorder="1" applyAlignment="1" applyProtection="1">
      <alignment horizontal="left" vertical="center"/>
      <protection locked="0"/>
    </xf>
    <xf numFmtId="179" fontId="16" fillId="0" borderId="1" xfId="0" applyNumberFormat="1" applyFont="1" applyFill="1" applyBorder="1" applyAlignment="1" applyProtection="1">
      <alignment vertical="center"/>
      <protection locked="0"/>
    </xf>
    <xf numFmtId="185" fontId="27" fillId="0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1" fillId="0" borderId="0" xfId="21" applyFill="1" applyAlignment="1">
      <alignment horizontal="center" vertical="center"/>
    </xf>
    <xf numFmtId="0" fontId="2" fillId="0" borderId="0" xfId="21" applyFont="1" applyFill="1">
      <alignment vertical="center"/>
    </xf>
    <xf numFmtId="0" fontId="1" fillId="0" borderId="0" xfId="21" applyFill="1" applyAlignment="1">
      <alignment vertical="center" shrinkToFit="1"/>
    </xf>
    <xf numFmtId="0" fontId="1" fillId="0" borderId="0" xfId="21" applyFill="1">
      <alignment vertical="center"/>
    </xf>
    <xf numFmtId="177" fontId="1" fillId="0" borderId="0" xfId="21" applyNumberFormat="1" applyFill="1">
      <alignment vertical="center"/>
    </xf>
    <xf numFmtId="0" fontId="1" fillId="0" borderId="0" xfId="2" applyNumberFormat="1" applyFill="1">
      <alignment vertical="center"/>
    </xf>
    <xf numFmtId="0" fontId="2" fillId="0" borderId="0" xfId="21" applyFont="1" applyFill="1" applyAlignment="1">
      <alignment vertical="center" shrinkToFit="1"/>
    </xf>
    <xf numFmtId="0" fontId="22" fillId="0" borderId="0" xfId="21" applyFont="1" applyFill="1" applyAlignment="1">
      <alignment horizontal="center" vertical="center" shrinkToFit="1"/>
    </xf>
    <xf numFmtId="0" fontId="22" fillId="0" borderId="0" xfId="21" applyFont="1" applyFill="1" applyAlignment="1">
      <alignment horizontal="center" vertical="center"/>
    </xf>
    <xf numFmtId="177" fontId="22" fillId="0" borderId="0" xfId="21" applyNumberFormat="1" applyFont="1" applyFill="1" applyAlignment="1">
      <alignment horizontal="center" vertical="center"/>
    </xf>
    <xf numFmtId="0" fontId="2" fillId="0" borderId="1" xfId="21" applyFont="1" applyFill="1" applyBorder="1" applyAlignment="1">
      <alignment horizontal="center" vertical="center" wrapText="1"/>
    </xf>
    <xf numFmtId="0" fontId="2" fillId="0" borderId="8" xfId="21" applyFont="1" applyFill="1" applyBorder="1" applyAlignment="1">
      <alignment horizontal="center" vertical="center" wrapText="1"/>
    </xf>
    <xf numFmtId="177" fontId="2" fillId="0" borderId="8" xfId="21" applyNumberFormat="1" applyFont="1" applyFill="1" applyBorder="1" applyAlignment="1">
      <alignment horizontal="center" vertical="center"/>
    </xf>
    <xf numFmtId="0" fontId="2" fillId="0" borderId="1" xfId="21" applyFont="1" applyFill="1" applyBorder="1" applyAlignment="1">
      <alignment horizontal="left" vertical="center" shrinkToFit="1"/>
    </xf>
    <xf numFmtId="179" fontId="2" fillId="3" borderId="1" xfId="21" applyNumberFormat="1" applyFont="1" applyFill="1" applyBorder="1" applyAlignment="1">
      <alignment vertical="center" wrapText="1"/>
    </xf>
    <xf numFmtId="0" fontId="1" fillId="0" borderId="1" xfId="21" applyFont="1" applyFill="1" applyBorder="1" applyAlignment="1">
      <alignment horizontal="left" vertical="center" indent="1" shrinkToFit="1"/>
    </xf>
    <xf numFmtId="179" fontId="2" fillId="0" borderId="1" xfId="21" applyNumberFormat="1" applyFont="1" applyFill="1" applyBorder="1" applyAlignment="1">
      <alignment vertical="center" wrapText="1"/>
    </xf>
    <xf numFmtId="179" fontId="1" fillId="0" borderId="1" xfId="21" applyNumberFormat="1" applyFont="1" applyFill="1" applyBorder="1" applyAlignment="1">
      <alignment vertical="center"/>
    </xf>
    <xf numFmtId="181" fontId="16" fillId="0" borderId="1" xfId="8" applyNumberFormat="1" applyFont="1" applyFill="1" applyBorder="1" applyAlignment="1">
      <alignment horizontal="right" vertical="center" wrapText="1"/>
    </xf>
    <xf numFmtId="181" fontId="1" fillId="0" borderId="1" xfId="7" applyNumberFormat="1" applyFont="1" applyFill="1" applyBorder="1" applyAlignment="1">
      <alignment horizontal="right" vertical="center" wrapText="1"/>
    </xf>
    <xf numFmtId="0" fontId="2" fillId="0" borderId="1" xfId="21" applyFont="1" applyFill="1" applyBorder="1" applyAlignment="1">
      <alignment vertical="center" shrinkToFit="1"/>
    </xf>
    <xf numFmtId="179" fontId="2" fillId="0" borderId="1" xfId="21" applyNumberFormat="1" applyFont="1" applyFill="1" applyBorder="1" applyAlignment="1">
      <alignment vertical="center"/>
    </xf>
    <xf numFmtId="181" fontId="2" fillId="0" borderId="1" xfId="21" applyNumberFormat="1" applyFont="1" applyFill="1" applyBorder="1" applyAlignment="1">
      <alignment vertical="center"/>
    </xf>
    <xf numFmtId="179" fontId="2" fillId="3" borderId="1" xfId="21" applyNumberFormat="1" applyFont="1" applyFill="1" applyBorder="1" applyAlignment="1">
      <alignment vertical="center"/>
    </xf>
    <xf numFmtId="3" fontId="1" fillId="0" borderId="1" xfId="25" applyNumberFormat="1" applyFont="1" applyFill="1" applyBorder="1" applyAlignment="1" applyProtection="1">
      <alignment horizontal="left" vertical="center" indent="1" shrinkToFit="1"/>
    </xf>
    <xf numFmtId="179" fontId="1" fillId="0" borderId="1" xfId="21" applyNumberFormat="1" applyFill="1" applyBorder="1" applyAlignment="1">
      <alignment vertical="center"/>
    </xf>
    <xf numFmtId="181" fontId="1" fillId="0" borderId="1" xfId="21" applyNumberFormat="1" applyFill="1" applyBorder="1" applyAlignment="1">
      <alignment vertical="center"/>
    </xf>
    <xf numFmtId="3" fontId="0" fillId="0" borderId="1" xfId="25" applyNumberFormat="1" applyFont="1" applyFill="1" applyBorder="1" applyAlignment="1" applyProtection="1">
      <alignment horizontal="left" vertical="center" indent="1" shrinkToFit="1"/>
    </xf>
    <xf numFmtId="181" fontId="1" fillId="0" borderId="1" xfId="21" applyNumberFormat="1" applyFont="1" applyFill="1" applyBorder="1" applyAlignment="1">
      <alignment vertical="center"/>
    </xf>
    <xf numFmtId="3" fontId="2" fillId="0" borderId="1" xfId="25" applyNumberFormat="1" applyFont="1" applyFill="1" applyBorder="1" applyAlignment="1" applyProtection="1">
      <alignment horizontal="left" vertical="center" shrinkToFit="1"/>
    </xf>
    <xf numFmtId="177" fontId="2" fillId="0" borderId="1" xfId="21" applyNumberFormat="1" applyFont="1" applyFill="1" applyBorder="1" applyAlignment="1">
      <alignment vertical="center"/>
    </xf>
    <xf numFmtId="0" fontId="2" fillId="0" borderId="1" xfId="21" applyFont="1" applyFill="1" applyBorder="1" applyAlignment="1">
      <alignment horizontal="center" vertical="center" shrinkToFit="1"/>
    </xf>
    <xf numFmtId="179" fontId="2" fillId="3" borderId="1" xfId="21" applyNumberFormat="1" applyFont="1" applyFill="1" applyBorder="1" applyAlignment="1">
      <alignment horizontal="right" vertical="center"/>
    </xf>
    <xf numFmtId="179" fontId="1" fillId="0" borderId="0" xfId="21" applyNumberFormat="1" applyFill="1">
      <alignment vertical="center"/>
    </xf>
    <xf numFmtId="184" fontId="2" fillId="3" borderId="1" xfId="2" applyNumberFormat="1" applyFont="1" applyFill="1" applyBorder="1" applyAlignment="1">
      <alignment vertical="center"/>
    </xf>
    <xf numFmtId="3" fontId="2" fillId="0" borderId="1" xfId="8" applyNumberFormat="1" applyFont="1" applyFill="1" applyBorder="1" applyAlignment="1">
      <alignment horizontal="right" vertical="center"/>
    </xf>
    <xf numFmtId="179" fontId="2" fillId="0" borderId="1" xfId="21" applyNumberFormat="1" applyFont="1" applyFill="1" applyBorder="1" applyAlignment="1">
      <alignment horizontal="right" vertical="center"/>
    </xf>
    <xf numFmtId="0" fontId="2" fillId="0" borderId="1" xfId="8" applyFont="1" applyFill="1" applyBorder="1" applyAlignment="1">
      <alignment vertical="center" shrinkToFit="1"/>
    </xf>
    <xf numFmtId="0" fontId="1" fillId="0" borderId="1" xfId="8" applyFont="1" applyFill="1" applyBorder="1" applyAlignment="1">
      <alignment horizontal="left" vertical="center" indent="1" shrinkToFit="1"/>
    </xf>
    <xf numFmtId="179" fontId="1" fillId="0" borderId="1" xfId="7" applyNumberFormat="1" applyFont="1" applyFill="1" applyBorder="1" applyAlignment="1">
      <alignment horizontal="right" vertical="center" wrapText="1"/>
    </xf>
    <xf numFmtId="179" fontId="2" fillId="0" borderId="1" xfId="7" applyNumberFormat="1" applyFont="1" applyFill="1" applyBorder="1" applyAlignment="1">
      <alignment horizontal="right" vertical="center" wrapText="1"/>
    </xf>
    <xf numFmtId="179" fontId="1" fillId="0" borderId="1" xfId="21" applyNumberFormat="1" applyFont="1" applyFill="1" applyBorder="1" applyAlignment="1">
      <alignment horizontal="right" vertical="center"/>
    </xf>
    <xf numFmtId="181" fontId="1" fillId="0" borderId="1" xfId="21" applyNumberFormat="1" applyFont="1" applyFill="1" applyBorder="1" applyAlignment="1">
      <alignment horizontal="right" vertical="center"/>
    </xf>
    <xf numFmtId="0" fontId="1" fillId="0" borderId="4" xfId="21" applyFont="1" applyFill="1" applyBorder="1" applyAlignment="1">
      <alignment horizontal="right" vertical="center"/>
    </xf>
    <xf numFmtId="185" fontId="1" fillId="0" borderId="1" xfId="21" applyNumberFormat="1" applyFont="1" applyFill="1" applyBorder="1" applyAlignment="1">
      <alignment horizontal="right" vertical="center"/>
    </xf>
    <xf numFmtId="181" fontId="2" fillId="0" borderId="1" xfId="21" applyNumberFormat="1" applyFont="1" applyFill="1" applyBorder="1" applyAlignment="1">
      <alignment horizontal="right" vertical="center"/>
    </xf>
    <xf numFmtId="0" fontId="1" fillId="0" borderId="0" xfId="11" applyFont="1" applyFill="1" applyAlignment="1">
      <alignment wrapText="1"/>
    </xf>
    <xf numFmtId="0" fontId="2" fillId="0" borderId="1" xfId="21" applyFont="1" applyFill="1" applyBorder="1">
      <alignment vertical="center"/>
    </xf>
    <xf numFmtId="0" fontId="1" fillId="0" borderId="1" xfId="21" applyFill="1" applyBorder="1">
      <alignment vertical="center"/>
    </xf>
    <xf numFmtId="0" fontId="1" fillId="0" borderId="1" xfId="10" quotePrefix="1" applyNumberFormat="1" applyFont="1" applyFill="1" applyBorder="1" applyAlignment="1">
      <alignment horizontal="center"/>
    </xf>
    <xf numFmtId="0" fontId="1" fillId="3" borderId="1" xfId="8" applyFont="1" applyFill="1" applyBorder="1" applyAlignment="1">
      <alignment horizontal="left" vertical="center" indent="1" shrinkToFit="1"/>
    </xf>
    <xf numFmtId="179" fontId="1" fillId="3" borderId="1" xfId="7" applyNumberFormat="1" applyFont="1" applyFill="1" applyBorder="1" applyAlignment="1">
      <alignment horizontal="right" vertical="center" wrapText="1"/>
    </xf>
    <xf numFmtId="185" fontId="1" fillId="3" borderId="1" xfId="21" applyNumberFormat="1" applyFont="1" applyFill="1" applyBorder="1" applyAlignment="1">
      <alignment horizontal="right" vertical="center"/>
    </xf>
    <xf numFmtId="181" fontId="2" fillId="0" borderId="0" xfId="21" applyNumberFormat="1" applyFont="1" applyFill="1">
      <alignment vertical="center"/>
    </xf>
    <xf numFmtId="181" fontId="2" fillId="0" borderId="1" xfId="21" applyNumberFormat="1" applyFont="1" applyFill="1" applyBorder="1">
      <alignment vertical="center"/>
    </xf>
    <xf numFmtId="49" fontId="16" fillId="3" borderId="1" xfId="0" applyNumberFormat="1" applyFont="1" applyFill="1" applyBorder="1" applyAlignment="1"/>
    <xf numFmtId="0" fontId="16" fillId="3" borderId="1" xfId="0" applyFont="1" applyFill="1" applyBorder="1" applyAlignment="1">
      <alignment vertical="center"/>
    </xf>
    <xf numFmtId="179" fontId="16" fillId="3" borderId="1" xfId="0" applyNumberFormat="1" applyFont="1" applyFill="1" applyBorder="1" applyAlignment="1">
      <alignment vertical="center"/>
    </xf>
    <xf numFmtId="179" fontId="2" fillId="3" borderId="1" xfId="8" applyNumberFormat="1" applyFont="1" applyFill="1" applyBorder="1" applyAlignment="1">
      <alignment horizontal="right" vertical="center" wrapText="1"/>
    </xf>
    <xf numFmtId="181" fontId="1" fillId="3" borderId="1" xfId="21" applyNumberFormat="1" applyFont="1" applyFill="1" applyBorder="1" applyAlignment="1">
      <alignment vertical="center"/>
    </xf>
    <xf numFmtId="0" fontId="20" fillId="0" borderId="1" xfId="8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 wrapText="1"/>
    </xf>
    <xf numFmtId="0" fontId="2" fillId="0" borderId="0" xfId="11" applyFont="1" applyFill="1" applyAlignment="1">
      <alignment vertical="center" wrapText="1"/>
    </xf>
    <xf numFmtId="0" fontId="2" fillId="0" borderId="8" xfId="11" applyFont="1" applyFill="1" applyBorder="1" applyAlignment="1">
      <alignment horizontal="center" vertical="center" wrapText="1"/>
    </xf>
    <xf numFmtId="0" fontId="2" fillId="0" borderId="9" xfId="1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79" fontId="2" fillId="3" borderId="1" xfId="11" applyNumberFormat="1" applyFont="1" applyFill="1" applyBorder="1" applyAlignment="1">
      <alignment horizontal="right" vertical="center" wrapText="1"/>
    </xf>
    <xf numFmtId="0" fontId="2" fillId="0" borderId="10" xfId="11" applyFont="1" applyFill="1" applyBorder="1" applyAlignment="1">
      <alignment horizontal="center" vertical="center" wrapText="1"/>
    </xf>
    <xf numFmtId="179" fontId="2" fillId="3" borderId="1" xfId="11" applyNumberFormat="1" applyFont="1" applyFill="1" applyBorder="1" applyAlignment="1">
      <alignment horizontal="right" vertical="center"/>
    </xf>
    <xf numFmtId="3" fontId="1" fillId="0" borderId="1" xfId="11" applyNumberFormat="1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3" fontId="2" fillId="0" borderId="1" xfId="11" applyNumberFormat="1" applyFont="1" applyFill="1" applyBorder="1" applyAlignment="1">
      <alignment horizontal="center" vertical="center" wrapText="1"/>
    </xf>
    <xf numFmtId="49" fontId="1" fillId="0" borderId="1" xfId="22" applyNumberFormat="1" applyFont="1" applyFill="1" applyBorder="1">
      <alignment vertical="center"/>
    </xf>
    <xf numFmtId="179" fontId="1" fillId="3" borderId="1" xfId="11" applyNumberFormat="1" applyFont="1" applyFill="1" applyBorder="1" applyAlignment="1">
      <alignment horizontal="right" vertical="center" wrapText="1"/>
    </xf>
    <xf numFmtId="179" fontId="1" fillId="3" borderId="1" xfId="11" applyNumberFormat="1" applyFont="1" applyFill="1" applyBorder="1" applyAlignment="1">
      <alignment horizontal="right" vertical="center"/>
    </xf>
    <xf numFmtId="1" fontId="1" fillId="0" borderId="1" xfId="11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horizontal="left" vertical="center" wrapText="1" indent="1"/>
    </xf>
    <xf numFmtId="49" fontId="2" fillId="0" borderId="1" xfId="22" applyNumberFormat="1" applyFont="1" applyFill="1" applyBorder="1">
      <alignment vertical="center"/>
    </xf>
    <xf numFmtId="49" fontId="0" fillId="0" borderId="1" xfId="22" applyNumberFormat="1" applyFont="1" applyFill="1" applyBorder="1">
      <alignment vertical="center"/>
    </xf>
    <xf numFmtId="0" fontId="28" fillId="0" borderId="0" xfId="21" applyFont="1" applyFill="1" applyAlignment="1">
      <alignment horizontal="center" vertical="center"/>
    </xf>
    <xf numFmtId="0" fontId="2" fillId="0" borderId="1" xfId="21" applyFont="1" applyFill="1" applyBorder="1" applyAlignment="1">
      <alignment horizontal="center" vertical="center" wrapText="1"/>
    </xf>
    <xf numFmtId="177" fontId="2" fillId="0" borderId="1" xfId="21" applyNumberFormat="1" applyFont="1" applyFill="1" applyBorder="1" applyAlignment="1">
      <alignment horizontal="center" vertical="center"/>
    </xf>
    <xf numFmtId="0" fontId="2" fillId="0" borderId="1" xfId="21" applyFont="1" applyFill="1" applyBorder="1" applyAlignment="1">
      <alignment horizontal="center" vertical="center" shrinkToFit="1"/>
    </xf>
    <xf numFmtId="177" fontId="2" fillId="0" borderId="5" xfId="21" applyNumberFormat="1" applyFont="1" applyFill="1" applyBorder="1" applyAlignment="1">
      <alignment horizontal="center" vertical="center" wrapText="1"/>
    </xf>
    <xf numFmtId="177" fontId="2" fillId="0" borderId="3" xfId="21" applyNumberFormat="1" applyFont="1" applyFill="1" applyBorder="1" applyAlignment="1">
      <alignment horizontal="center" vertical="center" wrapText="1"/>
    </xf>
    <xf numFmtId="9" fontId="1" fillId="0" borderId="4" xfId="2" applyFont="1" applyFill="1" applyBorder="1" applyAlignment="1">
      <alignment horizontal="center" vertical="center"/>
    </xf>
    <xf numFmtId="0" fontId="2" fillId="0" borderId="2" xfId="21" applyFont="1" applyFill="1" applyBorder="1" applyAlignment="1">
      <alignment horizontal="center" vertical="center" wrapText="1"/>
    </xf>
    <xf numFmtId="0" fontId="2" fillId="0" borderId="7" xfId="21" applyFont="1" applyFill="1" applyBorder="1" applyAlignment="1">
      <alignment horizontal="center" vertical="center" wrapText="1"/>
    </xf>
    <xf numFmtId="177" fontId="2" fillId="0" borderId="2" xfId="21" applyNumberFormat="1" applyFont="1" applyFill="1" applyBorder="1" applyAlignment="1">
      <alignment horizontal="center" vertical="center"/>
    </xf>
    <xf numFmtId="177" fontId="2" fillId="0" borderId="7" xfId="2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 shrinkToFit="1"/>
    </xf>
    <xf numFmtId="0" fontId="2" fillId="0" borderId="3" xfId="21" applyFont="1" applyFill="1" applyBorder="1" applyAlignment="1">
      <alignment horizontal="center" vertical="center" shrinkToFit="1"/>
    </xf>
    <xf numFmtId="0" fontId="2" fillId="0" borderId="5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177" fontId="3" fillId="0" borderId="0" xfId="1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" vertical="center" wrapText="1"/>
    </xf>
    <xf numFmtId="0" fontId="3" fillId="0" borderId="0" xfId="7" applyNumberFormat="1" applyFont="1" applyFill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86" fontId="1" fillId="0" borderId="0" xfId="8" applyNumberFormat="1" applyFont="1" applyFill="1" applyBorder="1" applyAlignment="1">
      <alignment horizontal="left" vertical="center" wrapText="1"/>
    </xf>
    <xf numFmtId="0" fontId="3" fillId="0" borderId="0" xfId="12" applyFont="1" applyAlignment="1">
      <alignment horizontal="center" vertical="center"/>
    </xf>
    <xf numFmtId="0" fontId="2" fillId="0" borderId="2" xfId="24" applyFont="1" applyFill="1" applyBorder="1" applyAlignment="1">
      <alignment horizontal="center" vertical="center" wrapText="1"/>
    </xf>
    <xf numFmtId="0" fontId="2" fillId="0" borderId="6" xfId="24" applyFont="1" applyFill="1" applyBorder="1" applyAlignment="1">
      <alignment horizontal="center" vertical="center" wrapText="1"/>
    </xf>
    <xf numFmtId="0" fontId="2" fillId="0" borderId="7" xfId="24" applyFont="1" applyFill="1" applyBorder="1" applyAlignment="1">
      <alignment horizontal="center" vertical="center" wrapText="1"/>
    </xf>
    <xf numFmtId="0" fontId="2" fillId="0" borderId="5" xfId="24" applyFont="1" applyFill="1" applyBorder="1" applyAlignment="1">
      <alignment horizontal="center" vertical="center" wrapText="1"/>
    </xf>
    <xf numFmtId="0" fontId="2" fillId="0" borderId="3" xfId="24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1" fontId="1" fillId="0" borderId="4" xfId="8" applyNumberFormat="1" applyFont="1" applyFill="1" applyBorder="1" applyAlignment="1">
      <alignment horizontal="right" vertical="center"/>
    </xf>
    <xf numFmtId="0" fontId="2" fillId="0" borderId="2" xfId="8" applyFont="1" applyFill="1" applyBorder="1" applyAlignment="1">
      <alignment horizontal="center" vertical="center"/>
    </xf>
    <xf numFmtId="0" fontId="2" fillId="0" borderId="7" xfId="8" applyFont="1" applyFill="1" applyBorder="1" applyAlignment="1">
      <alignment horizontal="center" vertical="center"/>
    </xf>
    <xf numFmtId="0" fontId="2" fillId="0" borderId="5" xfId="8" applyFont="1" applyFill="1" applyBorder="1" applyAlignment="1">
      <alignment horizontal="center" vertical="center"/>
    </xf>
    <xf numFmtId="0" fontId="2" fillId="0" borderId="3" xfId="8" applyFont="1" applyFill="1" applyBorder="1" applyAlignment="1">
      <alignment horizontal="center" vertical="center"/>
    </xf>
    <xf numFmtId="1" fontId="2" fillId="0" borderId="5" xfId="8" applyNumberFormat="1" applyFont="1" applyFill="1" applyBorder="1" applyAlignment="1">
      <alignment horizontal="center" vertical="center" wrapText="1"/>
    </xf>
    <xf numFmtId="1" fontId="2" fillId="0" borderId="3" xfId="8" applyNumberFormat="1" applyFont="1" applyFill="1" applyBorder="1" applyAlignment="1">
      <alignment horizontal="center" vertical="center" wrapText="1"/>
    </xf>
    <xf numFmtId="0" fontId="2" fillId="0" borderId="0" xfId="14" applyFont="1" applyFill="1" applyAlignment="1">
      <alignment horizontal="left" vertical="center"/>
    </xf>
    <xf numFmtId="0" fontId="3" fillId="0" borderId="0" xfId="9" applyFont="1" applyFill="1" applyAlignment="1">
      <alignment horizontal="center" vertical="center"/>
    </xf>
    <xf numFmtId="0" fontId="19" fillId="0" borderId="4" xfId="9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center" vertical="center" wrapText="1"/>
    </xf>
    <xf numFmtId="0" fontId="2" fillId="0" borderId="0" xfId="14" applyFont="1" applyFill="1" applyAlignment="1">
      <alignment horizontal="left" vertical="center" wrapText="1"/>
    </xf>
    <xf numFmtId="0" fontId="1" fillId="0" borderId="4" xfId="9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 wrapText="1"/>
    </xf>
    <xf numFmtId="0" fontId="3" fillId="0" borderId="0" xfId="20" applyFont="1" applyFill="1" applyAlignment="1">
      <alignment horizontal="center" vertical="center"/>
    </xf>
    <xf numFmtId="180" fontId="3" fillId="0" borderId="0" xfId="20" applyNumberFormat="1" applyFont="1" applyFill="1" applyAlignment="1">
      <alignment horizontal="center" vertical="center"/>
    </xf>
    <xf numFmtId="0" fontId="3" fillId="0" borderId="0" xfId="11" applyFont="1" applyFill="1" applyAlignment="1">
      <alignment horizontal="center" vertical="center"/>
    </xf>
    <xf numFmtId="0" fontId="2" fillId="0" borderId="1" xfId="11" applyFont="1" applyFill="1" applyBorder="1" applyAlignment="1">
      <alignment horizontal="center" vertical="center" wrapText="1"/>
    </xf>
  </cellXfs>
  <cellStyles count="29">
    <cellStyle name="百分比" xfId="2" builtinId="5"/>
    <cellStyle name="百分比 2" xfId="3"/>
    <cellStyle name="常规" xfId="0" builtinId="0"/>
    <cellStyle name="常规 10" xfId="7"/>
    <cellStyle name="常规 11" xfId="8"/>
    <cellStyle name="常规 13" xfId="9"/>
    <cellStyle name="常规 15 2" xfId="1"/>
    <cellStyle name="常规 15_1.3日 2017年预算草案 - 副本" xfId="11"/>
    <cellStyle name="常规 15_2017年预算草案（债务）" xfId="12"/>
    <cellStyle name="常规 2" xfId="10"/>
    <cellStyle name="常规 2 3" xfId="6"/>
    <cellStyle name="常规 3" xfId="13"/>
    <cellStyle name="常规_12-29日省政府常务会议材料附件" xfId="4"/>
    <cellStyle name="常规_2007基金预算" xfId="14"/>
    <cellStyle name="常规_2010年收入财力预测（20101011）" xfId="5"/>
    <cellStyle name="常规_2010年收入财力预测（20101011）_全省社会保险基金" xfId="15"/>
    <cellStyle name="常规_2012年国有资本经营预算收支总表" xfId="16"/>
    <cellStyle name="常规_2014年公共财政支出预算表（到项级科目）" xfId="17"/>
    <cellStyle name="常规_20160105省级2016年预算情况表（最新）" xfId="18"/>
    <cellStyle name="常规_2016年全省社会保险基金收支预算表细化" xfId="19"/>
    <cellStyle name="常规_2016年省本级社会保险基金收支预算表细化" xfId="20"/>
    <cellStyle name="常规_20170103省级2017年预算情况表" xfId="21"/>
    <cellStyle name="常规_4268D4A09C5B01B0E0530A0804CB4AF3" xfId="22"/>
    <cellStyle name="常规_Xl0000068" xfId="23"/>
    <cellStyle name="常规_附件：2012年出口退税基数及超基数上解情况表" xfId="24"/>
    <cellStyle name="常规_河南省2011年度财政总决算生成表20120425" xfId="25"/>
    <cellStyle name="常规_全省社会保险基金" xfId="26"/>
    <cellStyle name="常规_提供表" xfId="27"/>
    <cellStyle name="千位分隔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47"/>
  <sheetViews>
    <sheetView showZeros="0" workbookViewId="0">
      <pane xSplit="1" ySplit="5" topLeftCell="B6" activePane="bottomRight" state="frozen"/>
      <selection pane="topRight"/>
      <selection pane="bottomLeft"/>
      <selection pane="bottomRight" activeCell="K16" sqref="K16"/>
    </sheetView>
  </sheetViews>
  <sheetFormatPr defaultColWidth="9" defaultRowHeight="14.25"/>
  <cols>
    <col min="1" max="1" width="23.75" style="208" customWidth="1"/>
    <col min="2" max="2" width="13.375" style="209" customWidth="1"/>
    <col min="3" max="3" width="11" style="209" customWidth="1"/>
    <col min="4" max="4" width="13" style="210" customWidth="1"/>
    <col min="5" max="5" width="11" style="210" customWidth="1"/>
    <col min="6" max="6" width="8.75" style="210" customWidth="1"/>
    <col min="7" max="7" width="9" style="209" customWidth="1"/>
    <col min="8" max="238" width="9" style="209"/>
    <col min="239" max="239" width="23.75" style="209" customWidth="1"/>
    <col min="240" max="240" width="13.375" style="209" customWidth="1"/>
    <col min="241" max="243" width="10.875" style="209" customWidth="1"/>
    <col min="244" max="244" width="10.25" style="209" customWidth="1"/>
    <col min="245" max="245" width="13" style="209" customWidth="1"/>
    <col min="246" max="249" width="9.875" style="209" customWidth="1"/>
    <col min="250" max="250" width="8.75" style="209" customWidth="1"/>
    <col min="251" max="494" width="9" style="209"/>
    <col min="495" max="495" width="23.75" style="209" customWidth="1"/>
    <col min="496" max="496" width="13.375" style="209" customWidth="1"/>
    <col min="497" max="499" width="10.875" style="209" customWidth="1"/>
    <col min="500" max="500" width="10.25" style="209" customWidth="1"/>
    <col min="501" max="501" width="13" style="209" customWidth="1"/>
    <col min="502" max="505" width="9.875" style="209" customWidth="1"/>
    <col min="506" max="506" width="8.75" style="209" customWidth="1"/>
    <col min="507" max="750" width="9" style="209"/>
    <col min="751" max="751" width="23.75" style="209" customWidth="1"/>
    <col min="752" max="752" width="13.375" style="209" customWidth="1"/>
    <col min="753" max="755" width="10.875" style="209" customWidth="1"/>
    <col min="756" max="756" width="10.25" style="209" customWidth="1"/>
    <col min="757" max="757" width="13" style="209" customWidth="1"/>
    <col min="758" max="761" width="9.875" style="209" customWidth="1"/>
    <col min="762" max="762" width="8.75" style="209" customWidth="1"/>
    <col min="763" max="1006" width="9" style="209"/>
    <col min="1007" max="1007" width="23.75" style="209" customWidth="1"/>
    <col min="1008" max="1008" width="13.375" style="209" customWidth="1"/>
    <col min="1009" max="1011" width="10.875" style="209" customWidth="1"/>
    <col min="1012" max="1012" width="10.25" style="209" customWidth="1"/>
    <col min="1013" max="1013" width="13" style="209" customWidth="1"/>
    <col min="1014" max="1017" width="9.875" style="209" customWidth="1"/>
    <col min="1018" max="1018" width="8.75" style="209" customWidth="1"/>
    <col min="1019" max="1262" width="9" style="209"/>
    <col min="1263" max="1263" width="23.75" style="209" customWidth="1"/>
    <col min="1264" max="1264" width="13.375" style="209" customWidth="1"/>
    <col min="1265" max="1267" width="10.875" style="209" customWidth="1"/>
    <col min="1268" max="1268" width="10.25" style="209" customWidth="1"/>
    <col min="1269" max="1269" width="13" style="209" customWidth="1"/>
    <col min="1270" max="1273" width="9.875" style="209" customWidth="1"/>
    <col min="1274" max="1274" width="8.75" style="209" customWidth="1"/>
    <col min="1275" max="1518" width="9" style="209"/>
    <col min="1519" max="1519" width="23.75" style="209" customWidth="1"/>
    <col min="1520" max="1520" width="13.375" style="209" customWidth="1"/>
    <col min="1521" max="1523" width="10.875" style="209" customWidth="1"/>
    <col min="1524" max="1524" width="10.25" style="209" customWidth="1"/>
    <col min="1525" max="1525" width="13" style="209" customWidth="1"/>
    <col min="1526" max="1529" width="9.875" style="209" customWidth="1"/>
    <col min="1530" max="1530" width="8.75" style="209" customWidth="1"/>
    <col min="1531" max="1774" width="9" style="209"/>
    <col min="1775" max="1775" width="23.75" style="209" customWidth="1"/>
    <col min="1776" max="1776" width="13.375" style="209" customWidth="1"/>
    <col min="1777" max="1779" width="10.875" style="209" customWidth="1"/>
    <col min="1780" max="1780" width="10.25" style="209" customWidth="1"/>
    <col min="1781" max="1781" width="13" style="209" customWidth="1"/>
    <col min="1782" max="1785" width="9.875" style="209" customWidth="1"/>
    <col min="1786" max="1786" width="8.75" style="209" customWidth="1"/>
    <col min="1787" max="2030" width="9" style="209"/>
    <col min="2031" max="2031" width="23.75" style="209" customWidth="1"/>
    <col min="2032" max="2032" width="13.375" style="209" customWidth="1"/>
    <col min="2033" max="2035" width="10.875" style="209" customWidth="1"/>
    <col min="2036" max="2036" width="10.25" style="209" customWidth="1"/>
    <col min="2037" max="2037" width="13" style="209" customWidth="1"/>
    <col min="2038" max="2041" width="9.875" style="209" customWidth="1"/>
    <col min="2042" max="2042" width="8.75" style="209" customWidth="1"/>
    <col min="2043" max="2286" width="9" style="209"/>
    <col min="2287" max="2287" width="23.75" style="209" customWidth="1"/>
    <col min="2288" max="2288" width="13.375" style="209" customWidth="1"/>
    <col min="2289" max="2291" width="10.875" style="209" customWidth="1"/>
    <col min="2292" max="2292" width="10.25" style="209" customWidth="1"/>
    <col min="2293" max="2293" width="13" style="209" customWidth="1"/>
    <col min="2294" max="2297" width="9.875" style="209" customWidth="1"/>
    <col min="2298" max="2298" width="8.75" style="209" customWidth="1"/>
    <col min="2299" max="2542" width="9" style="209"/>
    <col min="2543" max="2543" width="23.75" style="209" customWidth="1"/>
    <col min="2544" max="2544" width="13.375" style="209" customWidth="1"/>
    <col min="2545" max="2547" width="10.875" style="209" customWidth="1"/>
    <col min="2548" max="2548" width="10.25" style="209" customWidth="1"/>
    <col min="2549" max="2549" width="13" style="209" customWidth="1"/>
    <col min="2550" max="2553" width="9.875" style="209" customWidth="1"/>
    <col min="2554" max="2554" width="8.75" style="209" customWidth="1"/>
    <col min="2555" max="2798" width="9" style="209"/>
    <col min="2799" max="2799" width="23.75" style="209" customWidth="1"/>
    <col min="2800" max="2800" width="13.375" style="209" customWidth="1"/>
    <col min="2801" max="2803" width="10.875" style="209" customWidth="1"/>
    <col min="2804" max="2804" width="10.25" style="209" customWidth="1"/>
    <col min="2805" max="2805" width="13" style="209" customWidth="1"/>
    <col min="2806" max="2809" width="9.875" style="209" customWidth="1"/>
    <col min="2810" max="2810" width="8.75" style="209" customWidth="1"/>
    <col min="2811" max="3054" width="9" style="209"/>
    <col min="3055" max="3055" width="23.75" style="209" customWidth="1"/>
    <col min="3056" max="3056" width="13.375" style="209" customWidth="1"/>
    <col min="3057" max="3059" width="10.875" style="209" customWidth="1"/>
    <col min="3060" max="3060" width="10.25" style="209" customWidth="1"/>
    <col min="3061" max="3061" width="13" style="209" customWidth="1"/>
    <col min="3062" max="3065" width="9.875" style="209" customWidth="1"/>
    <col min="3066" max="3066" width="8.75" style="209" customWidth="1"/>
    <col min="3067" max="3310" width="9" style="209"/>
    <col min="3311" max="3311" width="23.75" style="209" customWidth="1"/>
    <col min="3312" max="3312" width="13.375" style="209" customWidth="1"/>
    <col min="3313" max="3315" width="10.875" style="209" customWidth="1"/>
    <col min="3316" max="3316" width="10.25" style="209" customWidth="1"/>
    <col min="3317" max="3317" width="13" style="209" customWidth="1"/>
    <col min="3318" max="3321" width="9.875" style="209" customWidth="1"/>
    <col min="3322" max="3322" width="8.75" style="209" customWidth="1"/>
    <col min="3323" max="3566" width="9" style="209"/>
    <col min="3567" max="3567" width="23.75" style="209" customWidth="1"/>
    <col min="3568" max="3568" width="13.375" style="209" customWidth="1"/>
    <col min="3569" max="3571" width="10.875" style="209" customWidth="1"/>
    <col min="3572" max="3572" width="10.25" style="209" customWidth="1"/>
    <col min="3573" max="3573" width="13" style="209" customWidth="1"/>
    <col min="3574" max="3577" width="9.875" style="209" customWidth="1"/>
    <col min="3578" max="3578" width="8.75" style="209" customWidth="1"/>
    <col min="3579" max="3822" width="9" style="209"/>
    <col min="3823" max="3823" width="23.75" style="209" customWidth="1"/>
    <col min="3824" max="3824" width="13.375" style="209" customWidth="1"/>
    <col min="3825" max="3827" width="10.875" style="209" customWidth="1"/>
    <col min="3828" max="3828" width="10.25" style="209" customWidth="1"/>
    <col min="3829" max="3829" width="13" style="209" customWidth="1"/>
    <col min="3830" max="3833" width="9.875" style="209" customWidth="1"/>
    <col min="3834" max="3834" width="8.75" style="209" customWidth="1"/>
    <col min="3835" max="4078" width="9" style="209"/>
    <col min="4079" max="4079" width="23.75" style="209" customWidth="1"/>
    <col min="4080" max="4080" width="13.375" style="209" customWidth="1"/>
    <col min="4081" max="4083" width="10.875" style="209" customWidth="1"/>
    <col min="4084" max="4084" width="10.25" style="209" customWidth="1"/>
    <col min="4085" max="4085" width="13" style="209" customWidth="1"/>
    <col min="4086" max="4089" width="9.875" style="209" customWidth="1"/>
    <col min="4090" max="4090" width="8.75" style="209" customWidth="1"/>
    <col min="4091" max="4334" width="9" style="209"/>
    <col min="4335" max="4335" width="23.75" style="209" customWidth="1"/>
    <col min="4336" max="4336" width="13.375" style="209" customWidth="1"/>
    <col min="4337" max="4339" width="10.875" style="209" customWidth="1"/>
    <col min="4340" max="4340" width="10.25" style="209" customWidth="1"/>
    <col min="4341" max="4341" width="13" style="209" customWidth="1"/>
    <col min="4342" max="4345" width="9.875" style="209" customWidth="1"/>
    <col min="4346" max="4346" width="8.75" style="209" customWidth="1"/>
    <col min="4347" max="4590" width="9" style="209"/>
    <col min="4591" max="4591" width="23.75" style="209" customWidth="1"/>
    <col min="4592" max="4592" width="13.375" style="209" customWidth="1"/>
    <col min="4593" max="4595" width="10.875" style="209" customWidth="1"/>
    <col min="4596" max="4596" width="10.25" style="209" customWidth="1"/>
    <col min="4597" max="4597" width="13" style="209" customWidth="1"/>
    <col min="4598" max="4601" width="9.875" style="209" customWidth="1"/>
    <col min="4602" max="4602" width="8.75" style="209" customWidth="1"/>
    <col min="4603" max="4846" width="9" style="209"/>
    <col min="4847" max="4847" width="23.75" style="209" customWidth="1"/>
    <col min="4848" max="4848" width="13.375" style="209" customWidth="1"/>
    <col min="4849" max="4851" width="10.875" style="209" customWidth="1"/>
    <col min="4852" max="4852" width="10.25" style="209" customWidth="1"/>
    <col min="4853" max="4853" width="13" style="209" customWidth="1"/>
    <col min="4854" max="4857" width="9.875" style="209" customWidth="1"/>
    <col min="4858" max="4858" width="8.75" style="209" customWidth="1"/>
    <col min="4859" max="5102" width="9" style="209"/>
    <col min="5103" max="5103" width="23.75" style="209" customWidth="1"/>
    <col min="5104" max="5104" width="13.375" style="209" customWidth="1"/>
    <col min="5105" max="5107" width="10.875" style="209" customWidth="1"/>
    <col min="5108" max="5108" width="10.25" style="209" customWidth="1"/>
    <col min="5109" max="5109" width="13" style="209" customWidth="1"/>
    <col min="5110" max="5113" width="9.875" style="209" customWidth="1"/>
    <col min="5114" max="5114" width="8.75" style="209" customWidth="1"/>
    <col min="5115" max="5358" width="9" style="209"/>
    <col min="5359" max="5359" width="23.75" style="209" customWidth="1"/>
    <col min="5360" max="5360" width="13.375" style="209" customWidth="1"/>
    <col min="5361" max="5363" width="10.875" style="209" customWidth="1"/>
    <col min="5364" max="5364" width="10.25" style="209" customWidth="1"/>
    <col min="5365" max="5365" width="13" style="209" customWidth="1"/>
    <col min="5366" max="5369" width="9.875" style="209" customWidth="1"/>
    <col min="5370" max="5370" width="8.75" style="209" customWidth="1"/>
    <col min="5371" max="5614" width="9" style="209"/>
    <col min="5615" max="5615" width="23.75" style="209" customWidth="1"/>
    <col min="5616" max="5616" width="13.375" style="209" customWidth="1"/>
    <col min="5617" max="5619" width="10.875" style="209" customWidth="1"/>
    <col min="5620" max="5620" width="10.25" style="209" customWidth="1"/>
    <col min="5621" max="5621" width="13" style="209" customWidth="1"/>
    <col min="5622" max="5625" width="9.875" style="209" customWidth="1"/>
    <col min="5626" max="5626" width="8.75" style="209" customWidth="1"/>
    <col min="5627" max="5870" width="9" style="209"/>
    <col min="5871" max="5871" width="23.75" style="209" customWidth="1"/>
    <col min="5872" max="5872" width="13.375" style="209" customWidth="1"/>
    <col min="5873" max="5875" width="10.875" style="209" customWidth="1"/>
    <col min="5876" max="5876" width="10.25" style="209" customWidth="1"/>
    <col min="5877" max="5877" width="13" style="209" customWidth="1"/>
    <col min="5878" max="5881" width="9.875" style="209" customWidth="1"/>
    <col min="5882" max="5882" width="8.75" style="209" customWidth="1"/>
    <col min="5883" max="6126" width="9" style="209"/>
    <col min="6127" max="6127" width="23.75" style="209" customWidth="1"/>
    <col min="6128" max="6128" width="13.375" style="209" customWidth="1"/>
    <col min="6129" max="6131" width="10.875" style="209" customWidth="1"/>
    <col min="6132" max="6132" width="10.25" style="209" customWidth="1"/>
    <col min="6133" max="6133" width="13" style="209" customWidth="1"/>
    <col min="6134" max="6137" width="9.875" style="209" customWidth="1"/>
    <col min="6138" max="6138" width="8.75" style="209" customWidth="1"/>
    <col min="6139" max="6382" width="9" style="209"/>
    <col min="6383" max="6383" width="23.75" style="209" customWidth="1"/>
    <col min="6384" max="6384" width="13.375" style="209" customWidth="1"/>
    <col min="6385" max="6387" width="10.875" style="209" customWidth="1"/>
    <col min="6388" max="6388" width="10.25" style="209" customWidth="1"/>
    <col min="6389" max="6389" width="13" style="209" customWidth="1"/>
    <col min="6390" max="6393" width="9.875" style="209" customWidth="1"/>
    <col min="6394" max="6394" width="8.75" style="209" customWidth="1"/>
    <col min="6395" max="6638" width="9" style="209"/>
    <col min="6639" max="6639" width="23.75" style="209" customWidth="1"/>
    <col min="6640" max="6640" width="13.375" style="209" customWidth="1"/>
    <col min="6641" max="6643" width="10.875" style="209" customWidth="1"/>
    <col min="6644" max="6644" width="10.25" style="209" customWidth="1"/>
    <col min="6645" max="6645" width="13" style="209" customWidth="1"/>
    <col min="6646" max="6649" width="9.875" style="209" customWidth="1"/>
    <col min="6650" max="6650" width="8.75" style="209" customWidth="1"/>
    <col min="6651" max="6894" width="9" style="209"/>
    <col min="6895" max="6895" width="23.75" style="209" customWidth="1"/>
    <col min="6896" max="6896" width="13.375" style="209" customWidth="1"/>
    <col min="6897" max="6899" width="10.875" style="209" customWidth="1"/>
    <col min="6900" max="6900" width="10.25" style="209" customWidth="1"/>
    <col min="6901" max="6901" width="13" style="209" customWidth="1"/>
    <col min="6902" max="6905" width="9.875" style="209" customWidth="1"/>
    <col min="6906" max="6906" width="8.75" style="209" customWidth="1"/>
    <col min="6907" max="7150" width="9" style="209"/>
    <col min="7151" max="7151" width="23.75" style="209" customWidth="1"/>
    <col min="7152" max="7152" width="13.375" style="209" customWidth="1"/>
    <col min="7153" max="7155" width="10.875" style="209" customWidth="1"/>
    <col min="7156" max="7156" width="10.25" style="209" customWidth="1"/>
    <col min="7157" max="7157" width="13" style="209" customWidth="1"/>
    <col min="7158" max="7161" width="9.875" style="209" customWidth="1"/>
    <col min="7162" max="7162" width="8.75" style="209" customWidth="1"/>
    <col min="7163" max="7406" width="9" style="209"/>
    <col min="7407" max="7407" width="23.75" style="209" customWidth="1"/>
    <col min="7408" max="7408" width="13.375" style="209" customWidth="1"/>
    <col min="7409" max="7411" width="10.875" style="209" customWidth="1"/>
    <col min="7412" max="7412" width="10.25" style="209" customWidth="1"/>
    <col min="7413" max="7413" width="13" style="209" customWidth="1"/>
    <col min="7414" max="7417" width="9.875" style="209" customWidth="1"/>
    <col min="7418" max="7418" width="8.75" style="209" customWidth="1"/>
    <col min="7419" max="7662" width="9" style="209"/>
    <col min="7663" max="7663" width="23.75" style="209" customWidth="1"/>
    <col min="7664" max="7664" width="13.375" style="209" customWidth="1"/>
    <col min="7665" max="7667" width="10.875" style="209" customWidth="1"/>
    <col min="7668" max="7668" width="10.25" style="209" customWidth="1"/>
    <col min="7669" max="7669" width="13" style="209" customWidth="1"/>
    <col min="7670" max="7673" width="9.875" style="209" customWidth="1"/>
    <col min="7674" max="7674" width="8.75" style="209" customWidth="1"/>
    <col min="7675" max="7918" width="9" style="209"/>
    <col min="7919" max="7919" width="23.75" style="209" customWidth="1"/>
    <col min="7920" max="7920" width="13.375" style="209" customWidth="1"/>
    <col min="7921" max="7923" width="10.875" style="209" customWidth="1"/>
    <col min="7924" max="7924" width="10.25" style="209" customWidth="1"/>
    <col min="7925" max="7925" width="13" style="209" customWidth="1"/>
    <col min="7926" max="7929" width="9.875" style="209" customWidth="1"/>
    <col min="7930" max="7930" width="8.75" style="209" customWidth="1"/>
    <col min="7931" max="8174" width="9" style="209"/>
    <col min="8175" max="8175" width="23.75" style="209" customWidth="1"/>
    <col min="8176" max="8176" width="13.375" style="209" customWidth="1"/>
    <col min="8177" max="8179" width="10.875" style="209" customWidth="1"/>
    <col min="8180" max="8180" width="10.25" style="209" customWidth="1"/>
    <col min="8181" max="8181" width="13" style="209" customWidth="1"/>
    <col min="8182" max="8185" width="9.875" style="209" customWidth="1"/>
    <col min="8186" max="8186" width="8.75" style="209" customWidth="1"/>
    <col min="8187" max="8430" width="9" style="209"/>
    <col min="8431" max="8431" width="23.75" style="209" customWidth="1"/>
    <col min="8432" max="8432" width="13.375" style="209" customWidth="1"/>
    <col min="8433" max="8435" width="10.875" style="209" customWidth="1"/>
    <col min="8436" max="8436" width="10.25" style="209" customWidth="1"/>
    <col min="8437" max="8437" width="13" style="209" customWidth="1"/>
    <col min="8438" max="8441" width="9.875" style="209" customWidth="1"/>
    <col min="8442" max="8442" width="8.75" style="209" customWidth="1"/>
    <col min="8443" max="8686" width="9" style="209"/>
    <col min="8687" max="8687" width="23.75" style="209" customWidth="1"/>
    <col min="8688" max="8688" width="13.375" style="209" customWidth="1"/>
    <col min="8689" max="8691" width="10.875" style="209" customWidth="1"/>
    <col min="8692" max="8692" width="10.25" style="209" customWidth="1"/>
    <col min="8693" max="8693" width="13" style="209" customWidth="1"/>
    <col min="8694" max="8697" width="9.875" style="209" customWidth="1"/>
    <col min="8698" max="8698" width="8.75" style="209" customWidth="1"/>
    <col min="8699" max="8942" width="9" style="209"/>
    <col min="8943" max="8943" width="23.75" style="209" customWidth="1"/>
    <col min="8944" max="8944" width="13.375" style="209" customWidth="1"/>
    <col min="8945" max="8947" width="10.875" style="209" customWidth="1"/>
    <col min="8948" max="8948" width="10.25" style="209" customWidth="1"/>
    <col min="8949" max="8949" width="13" style="209" customWidth="1"/>
    <col min="8950" max="8953" width="9.875" style="209" customWidth="1"/>
    <col min="8954" max="8954" width="8.75" style="209" customWidth="1"/>
    <col min="8955" max="9198" width="9" style="209"/>
    <col min="9199" max="9199" width="23.75" style="209" customWidth="1"/>
    <col min="9200" max="9200" width="13.375" style="209" customWidth="1"/>
    <col min="9201" max="9203" width="10.875" style="209" customWidth="1"/>
    <col min="9204" max="9204" width="10.25" style="209" customWidth="1"/>
    <col min="9205" max="9205" width="13" style="209" customWidth="1"/>
    <col min="9206" max="9209" width="9.875" style="209" customWidth="1"/>
    <col min="9210" max="9210" width="8.75" style="209" customWidth="1"/>
    <col min="9211" max="9454" width="9" style="209"/>
    <col min="9455" max="9455" width="23.75" style="209" customWidth="1"/>
    <col min="9456" max="9456" width="13.375" style="209" customWidth="1"/>
    <col min="9457" max="9459" width="10.875" style="209" customWidth="1"/>
    <col min="9460" max="9460" width="10.25" style="209" customWidth="1"/>
    <col min="9461" max="9461" width="13" style="209" customWidth="1"/>
    <col min="9462" max="9465" width="9.875" style="209" customWidth="1"/>
    <col min="9466" max="9466" width="8.75" style="209" customWidth="1"/>
    <col min="9467" max="9710" width="9" style="209"/>
    <col min="9711" max="9711" width="23.75" style="209" customWidth="1"/>
    <col min="9712" max="9712" width="13.375" style="209" customWidth="1"/>
    <col min="9713" max="9715" width="10.875" style="209" customWidth="1"/>
    <col min="9716" max="9716" width="10.25" style="209" customWidth="1"/>
    <col min="9717" max="9717" width="13" style="209" customWidth="1"/>
    <col min="9718" max="9721" width="9.875" style="209" customWidth="1"/>
    <col min="9722" max="9722" width="8.75" style="209" customWidth="1"/>
    <col min="9723" max="9966" width="9" style="209"/>
    <col min="9967" max="9967" width="23.75" style="209" customWidth="1"/>
    <col min="9968" max="9968" width="13.375" style="209" customWidth="1"/>
    <col min="9969" max="9971" width="10.875" style="209" customWidth="1"/>
    <col min="9972" max="9972" width="10.25" style="209" customWidth="1"/>
    <col min="9973" max="9973" width="13" style="209" customWidth="1"/>
    <col min="9974" max="9977" width="9.875" style="209" customWidth="1"/>
    <col min="9978" max="9978" width="8.75" style="209" customWidth="1"/>
    <col min="9979" max="10222" width="9" style="209"/>
    <col min="10223" max="10223" width="23.75" style="209" customWidth="1"/>
    <col min="10224" max="10224" width="13.375" style="209" customWidth="1"/>
    <col min="10225" max="10227" width="10.875" style="209" customWidth="1"/>
    <col min="10228" max="10228" width="10.25" style="209" customWidth="1"/>
    <col min="10229" max="10229" width="13" style="209" customWidth="1"/>
    <col min="10230" max="10233" width="9.875" style="209" customWidth="1"/>
    <col min="10234" max="10234" width="8.75" style="209" customWidth="1"/>
    <col min="10235" max="10478" width="9" style="209"/>
    <col min="10479" max="10479" width="23.75" style="209" customWidth="1"/>
    <col min="10480" max="10480" width="13.375" style="209" customWidth="1"/>
    <col min="10481" max="10483" width="10.875" style="209" customWidth="1"/>
    <col min="10484" max="10484" width="10.25" style="209" customWidth="1"/>
    <col min="10485" max="10485" width="13" style="209" customWidth="1"/>
    <col min="10486" max="10489" width="9.875" style="209" customWidth="1"/>
    <col min="10490" max="10490" width="8.75" style="209" customWidth="1"/>
    <col min="10491" max="10734" width="9" style="209"/>
    <col min="10735" max="10735" width="23.75" style="209" customWidth="1"/>
    <col min="10736" max="10736" width="13.375" style="209" customWidth="1"/>
    <col min="10737" max="10739" width="10.875" style="209" customWidth="1"/>
    <col min="10740" max="10740" width="10.25" style="209" customWidth="1"/>
    <col min="10741" max="10741" width="13" style="209" customWidth="1"/>
    <col min="10742" max="10745" width="9.875" style="209" customWidth="1"/>
    <col min="10746" max="10746" width="8.75" style="209" customWidth="1"/>
    <col min="10747" max="10990" width="9" style="209"/>
    <col min="10991" max="10991" width="23.75" style="209" customWidth="1"/>
    <col min="10992" max="10992" width="13.375" style="209" customWidth="1"/>
    <col min="10993" max="10995" width="10.875" style="209" customWidth="1"/>
    <col min="10996" max="10996" width="10.25" style="209" customWidth="1"/>
    <col min="10997" max="10997" width="13" style="209" customWidth="1"/>
    <col min="10998" max="11001" width="9.875" style="209" customWidth="1"/>
    <col min="11002" max="11002" width="8.75" style="209" customWidth="1"/>
    <col min="11003" max="11246" width="9" style="209"/>
    <col min="11247" max="11247" width="23.75" style="209" customWidth="1"/>
    <col min="11248" max="11248" width="13.375" style="209" customWidth="1"/>
    <col min="11249" max="11251" width="10.875" style="209" customWidth="1"/>
    <col min="11252" max="11252" width="10.25" style="209" customWidth="1"/>
    <col min="11253" max="11253" width="13" style="209" customWidth="1"/>
    <col min="11254" max="11257" width="9.875" style="209" customWidth="1"/>
    <col min="11258" max="11258" width="8.75" style="209" customWidth="1"/>
    <col min="11259" max="11502" width="9" style="209"/>
    <col min="11503" max="11503" width="23.75" style="209" customWidth="1"/>
    <col min="11504" max="11504" width="13.375" style="209" customWidth="1"/>
    <col min="11505" max="11507" width="10.875" style="209" customWidth="1"/>
    <col min="11508" max="11508" width="10.25" style="209" customWidth="1"/>
    <col min="11509" max="11509" width="13" style="209" customWidth="1"/>
    <col min="11510" max="11513" width="9.875" style="209" customWidth="1"/>
    <col min="11514" max="11514" width="8.75" style="209" customWidth="1"/>
    <col min="11515" max="11758" width="9" style="209"/>
    <col min="11759" max="11759" width="23.75" style="209" customWidth="1"/>
    <col min="11760" max="11760" width="13.375" style="209" customWidth="1"/>
    <col min="11761" max="11763" width="10.875" style="209" customWidth="1"/>
    <col min="11764" max="11764" width="10.25" style="209" customWidth="1"/>
    <col min="11765" max="11765" width="13" style="209" customWidth="1"/>
    <col min="11766" max="11769" width="9.875" style="209" customWidth="1"/>
    <col min="11770" max="11770" width="8.75" style="209" customWidth="1"/>
    <col min="11771" max="12014" width="9" style="209"/>
    <col min="12015" max="12015" width="23.75" style="209" customWidth="1"/>
    <col min="12016" max="12016" width="13.375" style="209" customWidth="1"/>
    <col min="12017" max="12019" width="10.875" style="209" customWidth="1"/>
    <col min="12020" max="12020" width="10.25" style="209" customWidth="1"/>
    <col min="12021" max="12021" width="13" style="209" customWidth="1"/>
    <col min="12022" max="12025" width="9.875" style="209" customWidth="1"/>
    <col min="12026" max="12026" width="8.75" style="209" customWidth="1"/>
    <col min="12027" max="12270" width="9" style="209"/>
    <col min="12271" max="12271" width="23.75" style="209" customWidth="1"/>
    <col min="12272" max="12272" width="13.375" style="209" customWidth="1"/>
    <col min="12273" max="12275" width="10.875" style="209" customWidth="1"/>
    <col min="12276" max="12276" width="10.25" style="209" customWidth="1"/>
    <col min="12277" max="12277" width="13" style="209" customWidth="1"/>
    <col min="12278" max="12281" width="9.875" style="209" customWidth="1"/>
    <col min="12282" max="12282" width="8.75" style="209" customWidth="1"/>
    <col min="12283" max="12526" width="9" style="209"/>
    <col min="12527" max="12527" width="23.75" style="209" customWidth="1"/>
    <col min="12528" max="12528" width="13.375" style="209" customWidth="1"/>
    <col min="12529" max="12531" width="10.875" style="209" customWidth="1"/>
    <col min="12532" max="12532" width="10.25" style="209" customWidth="1"/>
    <col min="12533" max="12533" width="13" style="209" customWidth="1"/>
    <col min="12534" max="12537" width="9.875" style="209" customWidth="1"/>
    <col min="12538" max="12538" width="8.75" style="209" customWidth="1"/>
    <col min="12539" max="12782" width="9" style="209"/>
    <col min="12783" max="12783" width="23.75" style="209" customWidth="1"/>
    <col min="12784" max="12784" width="13.375" style="209" customWidth="1"/>
    <col min="12785" max="12787" width="10.875" style="209" customWidth="1"/>
    <col min="12788" max="12788" width="10.25" style="209" customWidth="1"/>
    <col min="12789" max="12789" width="13" style="209" customWidth="1"/>
    <col min="12790" max="12793" width="9.875" style="209" customWidth="1"/>
    <col min="12794" max="12794" width="8.75" style="209" customWidth="1"/>
    <col min="12795" max="13038" width="9" style="209"/>
    <col min="13039" max="13039" width="23.75" style="209" customWidth="1"/>
    <col min="13040" max="13040" width="13.375" style="209" customWidth="1"/>
    <col min="13041" max="13043" width="10.875" style="209" customWidth="1"/>
    <col min="13044" max="13044" width="10.25" style="209" customWidth="1"/>
    <col min="13045" max="13045" width="13" style="209" customWidth="1"/>
    <col min="13046" max="13049" width="9.875" style="209" customWidth="1"/>
    <col min="13050" max="13050" width="8.75" style="209" customWidth="1"/>
    <col min="13051" max="13294" width="9" style="209"/>
    <col min="13295" max="13295" width="23.75" style="209" customWidth="1"/>
    <col min="13296" max="13296" width="13.375" style="209" customWidth="1"/>
    <col min="13297" max="13299" width="10.875" style="209" customWidth="1"/>
    <col min="13300" max="13300" width="10.25" style="209" customWidth="1"/>
    <col min="13301" max="13301" width="13" style="209" customWidth="1"/>
    <col min="13302" max="13305" width="9.875" style="209" customWidth="1"/>
    <col min="13306" max="13306" width="8.75" style="209" customWidth="1"/>
    <col min="13307" max="13550" width="9" style="209"/>
    <col min="13551" max="13551" width="23.75" style="209" customWidth="1"/>
    <col min="13552" max="13552" width="13.375" style="209" customWidth="1"/>
    <col min="13553" max="13555" width="10.875" style="209" customWidth="1"/>
    <col min="13556" max="13556" width="10.25" style="209" customWidth="1"/>
    <col min="13557" max="13557" width="13" style="209" customWidth="1"/>
    <col min="13558" max="13561" width="9.875" style="209" customWidth="1"/>
    <col min="13562" max="13562" width="8.75" style="209" customWidth="1"/>
    <col min="13563" max="13806" width="9" style="209"/>
    <col min="13807" max="13807" width="23.75" style="209" customWidth="1"/>
    <col min="13808" max="13808" width="13.375" style="209" customWidth="1"/>
    <col min="13809" max="13811" width="10.875" style="209" customWidth="1"/>
    <col min="13812" max="13812" width="10.25" style="209" customWidth="1"/>
    <col min="13813" max="13813" width="13" style="209" customWidth="1"/>
    <col min="13814" max="13817" width="9.875" style="209" customWidth="1"/>
    <col min="13818" max="13818" width="8.75" style="209" customWidth="1"/>
    <col min="13819" max="14062" width="9" style="209"/>
    <col min="14063" max="14063" width="23.75" style="209" customWidth="1"/>
    <col min="14064" max="14064" width="13.375" style="209" customWidth="1"/>
    <col min="14065" max="14067" width="10.875" style="209" customWidth="1"/>
    <col min="14068" max="14068" width="10.25" style="209" customWidth="1"/>
    <col min="14069" max="14069" width="13" style="209" customWidth="1"/>
    <col min="14070" max="14073" width="9.875" style="209" customWidth="1"/>
    <col min="14074" max="14074" width="8.75" style="209" customWidth="1"/>
    <col min="14075" max="14318" width="9" style="209"/>
    <col min="14319" max="14319" width="23.75" style="209" customWidth="1"/>
    <col min="14320" max="14320" width="13.375" style="209" customWidth="1"/>
    <col min="14321" max="14323" width="10.875" style="209" customWidth="1"/>
    <col min="14324" max="14324" width="10.25" style="209" customWidth="1"/>
    <col min="14325" max="14325" width="13" style="209" customWidth="1"/>
    <col min="14326" max="14329" width="9.875" style="209" customWidth="1"/>
    <col min="14330" max="14330" width="8.75" style="209" customWidth="1"/>
    <col min="14331" max="14574" width="9" style="209"/>
    <col min="14575" max="14575" width="23.75" style="209" customWidth="1"/>
    <col min="14576" max="14576" width="13.375" style="209" customWidth="1"/>
    <col min="14577" max="14579" width="10.875" style="209" customWidth="1"/>
    <col min="14580" max="14580" width="10.25" style="209" customWidth="1"/>
    <col min="14581" max="14581" width="13" style="209" customWidth="1"/>
    <col min="14582" max="14585" width="9.875" style="209" customWidth="1"/>
    <col min="14586" max="14586" width="8.75" style="209" customWidth="1"/>
    <col min="14587" max="14830" width="9" style="209"/>
    <col min="14831" max="14831" width="23.75" style="209" customWidth="1"/>
    <col min="14832" max="14832" width="13.375" style="209" customWidth="1"/>
    <col min="14833" max="14835" width="10.875" style="209" customWidth="1"/>
    <col min="14836" max="14836" width="10.25" style="209" customWidth="1"/>
    <col min="14837" max="14837" width="13" style="209" customWidth="1"/>
    <col min="14838" max="14841" width="9.875" style="209" customWidth="1"/>
    <col min="14842" max="14842" width="8.75" style="209" customWidth="1"/>
    <col min="14843" max="15086" width="9" style="209"/>
    <col min="15087" max="15087" width="23.75" style="209" customWidth="1"/>
    <col min="15088" max="15088" width="13.375" style="209" customWidth="1"/>
    <col min="15089" max="15091" width="10.875" style="209" customWidth="1"/>
    <col min="15092" max="15092" width="10.25" style="209" customWidth="1"/>
    <col min="15093" max="15093" width="13" style="209" customWidth="1"/>
    <col min="15094" max="15097" width="9.875" style="209" customWidth="1"/>
    <col min="15098" max="15098" width="8.75" style="209" customWidth="1"/>
    <col min="15099" max="15342" width="9" style="209"/>
    <col min="15343" max="15343" width="23.75" style="209" customWidth="1"/>
    <col min="15344" max="15344" width="13.375" style="209" customWidth="1"/>
    <col min="15345" max="15347" width="10.875" style="209" customWidth="1"/>
    <col min="15348" max="15348" width="10.25" style="209" customWidth="1"/>
    <col min="15349" max="15349" width="13" style="209" customWidth="1"/>
    <col min="15350" max="15353" width="9.875" style="209" customWidth="1"/>
    <col min="15354" max="15354" width="8.75" style="209" customWidth="1"/>
    <col min="15355" max="15598" width="9" style="209"/>
    <col min="15599" max="15599" width="23.75" style="209" customWidth="1"/>
    <col min="15600" max="15600" width="13.375" style="209" customWidth="1"/>
    <col min="15601" max="15603" width="10.875" style="209" customWidth="1"/>
    <col min="15604" max="15604" width="10.25" style="209" customWidth="1"/>
    <col min="15605" max="15605" width="13" style="209" customWidth="1"/>
    <col min="15606" max="15609" width="9.875" style="209" customWidth="1"/>
    <col min="15610" max="15610" width="8.75" style="209" customWidth="1"/>
    <col min="15611" max="15854" width="9" style="209"/>
    <col min="15855" max="15855" width="23.75" style="209" customWidth="1"/>
    <col min="15856" max="15856" width="13.375" style="209" customWidth="1"/>
    <col min="15857" max="15859" width="10.875" style="209" customWidth="1"/>
    <col min="15860" max="15860" width="10.25" style="209" customWidth="1"/>
    <col min="15861" max="15861" width="13" style="209" customWidth="1"/>
    <col min="15862" max="15865" width="9.875" style="209" customWidth="1"/>
    <col min="15866" max="15866" width="8.75" style="209" customWidth="1"/>
    <col min="15867" max="16110" width="9" style="209"/>
    <col min="16111" max="16111" width="23.75" style="209" customWidth="1"/>
    <col min="16112" max="16112" width="13.375" style="209" customWidth="1"/>
    <col min="16113" max="16115" width="10.875" style="209" customWidth="1"/>
    <col min="16116" max="16116" width="10.25" style="209" customWidth="1"/>
    <col min="16117" max="16117" width="13" style="209" customWidth="1"/>
    <col min="16118" max="16121" width="9.875" style="209" customWidth="1"/>
    <col min="16122" max="16122" width="8.75" style="209" customWidth="1"/>
    <col min="16123" max="16384" width="9" style="209"/>
  </cols>
  <sheetData>
    <row r="1" spans="1:6">
      <c r="A1" s="212" t="s">
        <v>1648</v>
      </c>
    </row>
    <row r="2" spans="1:6" ht="21" customHeight="1">
      <c r="A2" s="286" t="s">
        <v>1660</v>
      </c>
      <c r="B2" s="286"/>
      <c r="C2" s="286"/>
      <c r="D2" s="286"/>
      <c r="E2" s="286"/>
      <c r="F2" s="286"/>
    </row>
    <row r="3" spans="1:6" ht="18" customHeight="1">
      <c r="A3" s="213"/>
      <c r="B3" s="214"/>
      <c r="C3" s="214"/>
      <c r="D3" s="215"/>
      <c r="E3" s="215"/>
      <c r="F3" s="249" t="s">
        <v>0</v>
      </c>
    </row>
    <row r="4" spans="1:6" ht="29.25" customHeight="1">
      <c r="A4" s="289" t="s">
        <v>58</v>
      </c>
      <c r="B4" s="287" t="s">
        <v>75</v>
      </c>
      <c r="C4" s="287"/>
      <c r="D4" s="288" t="s">
        <v>1131</v>
      </c>
      <c r="E4" s="288"/>
      <c r="F4" s="290" t="s">
        <v>1126</v>
      </c>
    </row>
    <row r="5" spans="1:6" ht="30" customHeight="1">
      <c r="A5" s="289"/>
      <c r="B5" s="216" t="s">
        <v>1132</v>
      </c>
      <c r="C5" s="216" t="s">
        <v>1124</v>
      </c>
      <c r="D5" s="216" t="s">
        <v>1132</v>
      </c>
      <c r="E5" s="216" t="s">
        <v>1124</v>
      </c>
      <c r="F5" s="291"/>
    </row>
    <row r="6" spans="1:6" s="207" customFormat="1" ht="24" customHeight="1">
      <c r="A6" s="226" t="s">
        <v>59</v>
      </c>
      <c r="B6" s="241">
        <v>113799</v>
      </c>
      <c r="C6" s="242">
        <v>113799</v>
      </c>
      <c r="D6" s="241">
        <v>122900</v>
      </c>
      <c r="E6" s="242">
        <v>122900</v>
      </c>
      <c r="F6" s="250">
        <v>108</v>
      </c>
    </row>
    <row r="7" spans="1:6" s="73" customFormat="1" ht="24" customHeight="1">
      <c r="A7" s="243" t="s">
        <v>3</v>
      </c>
      <c r="B7" s="241">
        <v>79897</v>
      </c>
      <c r="C7" s="241">
        <v>79901</v>
      </c>
      <c r="D7" s="241">
        <v>94510</v>
      </c>
      <c r="E7" s="246">
        <v>94510</v>
      </c>
      <c r="F7" s="250">
        <v>118.29</v>
      </c>
    </row>
    <row r="8" spans="1:6" s="73" customFormat="1" ht="24" customHeight="1">
      <c r="A8" s="244" t="s">
        <v>60</v>
      </c>
      <c r="B8" s="242">
        <v>22952</v>
      </c>
      <c r="C8" s="245">
        <v>22952</v>
      </c>
      <c r="D8" s="242">
        <v>27000</v>
      </c>
      <c r="E8" s="245">
        <v>27000</v>
      </c>
      <c r="F8" s="250">
        <v>117.64</v>
      </c>
    </row>
    <row r="9" spans="1:6" s="73" customFormat="1" ht="24" customHeight="1">
      <c r="A9" s="244" t="s">
        <v>4</v>
      </c>
      <c r="B9" s="242">
        <v>0</v>
      </c>
      <c r="C9" s="245"/>
      <c r="D9" s="242">
        <v>0</v>
      </c>
      <c r="E9" s="245"/>
      <c r="F9" s="250" t="s">
        <v>1647</v>
      </c>
    </row>
    <row r="10" spans="1:6" s="73" customFormat="1" ht="24" customHeight="1">
      <c r="A10" s="244" t="s">
        <v>5</v>
      </c>
      <c r="B10" s="242">
        <v>8794</v>
      </c>
      <c r="C10" s="245">
        <v>8794</v>
      </c>
      <c r="D10" s="242">
        <v>11000</v>
      </c>
      <c r="E10" s="245">
        <v>11000</v>
      </c>
      <c r="F10" s="250">
        <v>125.09</v>
      </c>
    </row>
    <row r="11" spans="1:6" s="73" customFormat="1" ht="24" customHeight="1">
      <c r="A11" s="244" t="s">
        <v>6</v>
      </c>
      <c r="B11" s="242">
        <v>1058</v>
      </c>
      <c r="C11" s="245">
        <v>1058</v>
      </c>
      <c r="D11" s="242">
        <v>1300</v>
      </c>
      <c r="E11" s="245">
        <v>1300</v>
      </c>
      <c r="F11" s="250">
        <v>122.87</v>
      </c>
    </row>
    <row r="12" spans="1:6" s="73" customFormat="1" ht="24" customHeight="1">
      <c r="A12" s="244" t="s">
        <v>7</v>
      </c>
      <c r="B12" s="242">
        <v>1</v>
      </c>
      <c r="C12" s="245">
        <v>1</v>
      </c>
      <c r="D12" s="242">
        <v>2</v>
      </c>
      <c r="E12" s="245">
        <v>2</v>
      </c>
      <c r="F12" s="250">
        <v>200</v>
      </c>
    </row>
    <row r="13" spans="1:6" s="73" customFormat="1" ht="24" customHeight="1">
      <c r="A13" s="244" t="s">
        <v>8</v>
      </c>
      <c r="B13" s="242">
        <v>2919</v>
      </c>
      <c r="C13" s="245">
        <v>2919</v>
      </c>
      <c r="D13" s="242">
        <v>3500</v>
      </c>
      <c r="E13" s="245">
        <v>3500</v>
      </c>
      <c r="F13" s="250">
        <v>119.9</v>
      </c>
    </row>
    <row r="14" spans="1:6" s="73" customFormat="1" ht="24" customHeight="1">
      <c r="A14" s="244" t="s">
        <v>9</v>
      </c>
      <c r="B14" s="242">
        <v>1082</v>
      </c>
      <c r="C14" s="245">
        <v>1082</v>
      </c>
      <c r="D14" s="242">
        <v>1400</v>
      </c>
      <c r="E14" s="245">
        <v>1400</v>
      </c>
      <c r="F14" s="250">
        <v>129.38999999999999</v>
      </c>
    </row>
    <row r="15" spans="1:6" s="73" customFormat="1" ht="24" customHeight="1">
      <c r="A15" s="244" t="s">
        <v>10</v>
      </c>
      <c r="B15" s="242">
        <v>1071</v>
      </c>
      <c r="C15" s="245">
        <v>1071</v>
      </c>
      <c r="D15" s="242">
        <v>1300</v>
      </c>
      <c r="E15" s="245">
        <v>1300</v>
      </c>
      <c r="F15" s="250">
        <v>121.38</v>
      </c>
    </row>
    <row r="16" spans="1:6" s="73" customFormat="1" ht="24" customHeight="1">
      <c r="A16" s="244" t="s">
        <v>11</v>
      </c>
      <c r="B16" s="242">
        <v>5473</v>
      </c>
      <c r="C16" s="245">
        <v>5473</v>
      </c>
      <c r="D16" s="242">
        <v>7000</v>
      </c>
      <c r="E16" s="245">
        <v>7000</v>
      </c>
      <c r="F16" s="250">
        <v>127.9</v>
      </c>
    </row>
    <row r="17" spans="1:6" s="73" customFormat="1" ht="24" customHeight="1">
      <c r="A17" s="244" t="s">
        <v>12</v>
      </c>
      <c r="B17" s="242">
        <v>14618</v>
      </c>
      <c r="C17" s="245">
        <v>14618</v>
      </c>
      <c r="D17" s="242">
        <v>16500</v>
      </c>
      <c r="E17" s="245">
        <v>16500</v>
      </c>
      <c r="F17" s="250">
        <v>112.87</v>
      </c>
    </row>
    <row r="18" spans="1:6" s="73" customFormat="1" ht="24" customHeight="1">
      <c r="A18" s="244" t="s">
        <v>13</v>
      </c>
      <c r="B18" s="242">
        <v>5</v>
      </c>
      <c r="C18" s="245">
        <v>5</v>
      </c>
      <c r="D18" s="242">
        <v>8</v>
      </c>
      <c r="E18" s="245">
        <v>8</v>
      </c>
      <c r="F18" s="250">
        <v>160</v>
      </c>
    </row>
    <row r="19" spans="1:6" s="73" customFormat="1" ht="24" customHeight="1">
      <c r="A19" s="244" t="s">
        <v>14</v>
      </c>
      <c r="B19" s="242">
        <v>13356</v>
      </c>
      <c r="C19" s="245">
        <v>13356</v>
      </c>
      <c r="D19" s="242">
        <v>15500</v>
      </c>
      <c r="E19" s="245">
        <v>15500</v>
      </c>
      <c r="F19" s="250">
        <v>116.05</v>
      </c>
    </row>
    <row r="20" spans="1:6" s="73" customFormat="1" ht="24" customHeight="1">
      <c r="A20" s="244" t="s">
        <v>15</v>
      </c>
      <c r="B20" s="242">
        <v>8568</v>
      </c>
      <c r="C20" s="245">
        <v>8568</v>
      </c>
      <c r="D20" s="242">
        <v>10000</v>
      </c>
      <c r="E20" s="245">
        <v>10000</v>
      </c>
      <c r="F20" s="250">
        <v>116.71</v>
      </c>
    </row>
    <row r="21" spans="1:6" s="73" customFormat="1" ht="24" customHeight="1">
      <c r="A21" s="256" t="s">
        <v>1630</v>
      </c>
      <c r="B21" s="238">
        <v>4</v>
      </c>
      <c r="C21" s="257">
        <v>4</v>
      </c>
      <c r="D21" s="238">
        <v>0</v>
      </c>
      <c r="E21" s="257"/>
      <c r="F21" s="258"/>
    </row>
    <row r="22" spans="1:6" s="73" customFormat="1" ht="24" customHeight="1">
      <c r="A22" s="244" t="s">
        <v>16</v>
      </c>
      <c r="B22" s="242">
        <v>0</v>
      </c>
      <c r="C22" s="245"/>
      <c r="D22" s="242">
        <v>0</v>
      </c>
      <c r="E22" s="245"/>
      <c r="F22" s="250"/>
    </row>
    <row r="23" spans="1:6" s="73" customFormat="1" ht="24" customHeight="1">
      <c r="A23" s="243" t="s">
        <v>17</v>
      </c>
      <c r="B23" s="242">
        <v>33898</v>
      </c>
      <c r="C23" s="246">
        <v>33898</v>
      </c>
      <c r="D23" s="241">
        <v>28390</v>
      </c>
      <c r="E23" s="241">
        <v>28390</v>
      </c>
      <c r="F23" s="250">
        <v>83.75</v>
      </c>
    </row>
    <row r="24" spans="1:6" s="73" customFormat="1" ht="24" customHeight="1">
      <c r="A24" s="244" t="s">
        <v>18</v>
      </c>
      <c r="B24" s="242">
        <v>7916</v>
      </c>
      <c r="C24" s="245">
        <v>7916</v>
      </c>
      <c r="D24" s="242">
        <v>8160</v>
      </c>
      <c r="E24" s="245">
        <v>8160</v>
      </c>
      <c r="F24" s="250">
        <v>103.08</v>
      </c>
    </row>
    <row r="25" spans="1:6" s="73" customFormat="1" ht="24" customHeight="1">
      <c r="A25" s="244" t="s">
        <v>19</v>
      </c>
      <c r="B25" s="242">
        <v>1155</v>
      </c>
      <c r="C25" s="245">
        <v>1155</v>
      </c>
      <c r="D25" s="242">
        <v>1400</v>
      </c>
      <c r="E25" s="245">
        <v>1400</v>
      </c>
      <c r="F25" s="250">
        <v>121.21</v>
      </c>
    </row>
    <row r="26" spans="1:6" s="73" customFormat="1" ht="24" customHeight="1">
      <c r="A26" s="244" t="s">
        <v>20</v>
      </c>
      <c r="B26" s="242">
        <v>2113</v>
      </c>
      <c r="C26" s="245">
        <v>2113</v>
      </c>
      <c r="D26" s="242">
        <v>2400</v>
      </c>
      <c r="E26" s="245">
        <v>2400</v>
      </c>
      <c r="F26" s="250">
        <v>113.58</v>
      </c>
    </row>
    <row r="27" spans="1:6" s="73" customFormat="1" ht="24" customHeight="1">
      <c r="A27" s="244" t="s">
        <v>21</v>
      </c>
      <c r="B27" s="242">
        <v>1125</v>
      </c>
      <c r="C27" s="245">
        <v>1125</v>
      </c>
      <c r="D27" s="242">
        <v>1230</v>
      </c>
      <c r="E27" s="245">
        <v>1230</v>
      </c>
      <c r="F27" s="250">
        <v>109.33</v>
      </c>
    </row>
    <row r="28" spans="1:6" s="73" customFormat="1" ht="24" customHeight="1">
      <c r="A28" s="244" t="s">
        <v>22</v>
      </c>
      <c r="B28" s="242">
        <v>1351</v>
      </c>
      <c r="C28" s="245">
        <v>1351</v>
      </c>
      <c r="D28" s="242">
        <v>1200</v>
      </c>
      <c r="E28" s="245">
        <v>1200</v>
      </c>
      <c r="F28" s="250">
        <v>88.82</v>
      </c>
    </row>
    <row r="29" spans="1:6" s="73" customFormat="1" ht="24" customHeight="1">
      <c r="A29" s="244" t="s">
        <v>23</v>
      </c>
      <c r="B29" s="242">
        <v>27</v>
      </c>
      <c r="C29" s="245">
        <v>27</v>
      </c>
      <c r="D29" s="242">
        <v>0</v>
      </c>
      <c r="E29" s="245"/>
      <c r="F29" s="250">
        <v>0</v>
      </c>
    </row>
    <row r="30" spans="1:6" s="73" customFormat="1" ht="24" customHeight="1">
      <c r="A30" s="244" t="s">
        <v>24</v>
      </c>
      <c r="B30" s="242">
        <v>1170</v>
      </c>
      <c r="C30" s="245">
        <v>1170</v>
      </c>
      <c r="D30" s="242">
        <v>0</v>
      </c>
      <c r="E30" s="245"/>
      <c r="F30" s="250">
        <v>0</v>
      </c>
    </row>
    <row r="31" spans="1:6" s="207" customFormat="1" ht="24" customHeight="1">
      <c r="A31" s="244" t="s">
        <v>25</v>
      </c>
      <c r="B31" s="242">
        <v>19041</v>
      </c>
      <c r="C31" s="245">
        <v>19041</v>
      </c>
      <c r="D31" s="242">
        <v>14000</v>
      </c>
      <c r="E31" s="245">
        <v>14000</v>
      </c>
      <c r="F31" s="250">
        <v>73.53</v>
      </c>
    </row>
    <row r="32" spans="1:6" ht="24" customHeight="1">
      <c r="A32" s="235" t="s">
        <v>26</v>
      </c>
      <c r="B32" s="242">
        <v>74010</v>
      </c>
      <c r="C32" s="241">
        <v>74010</v>
      </c>
      <c r="D32" s="242">
        <v>14322</v>
      </c>
      <c r="E32" s="242">
        <v>14322</v>
      </c>
      <c r="F32" s="250">
        <v>19.350000000000001</v>
      </c>
    </row>
    <row r="33" spans="1:6" ht="24" customHeight="1">
      <c r="A33" s="230" t="s">
        <v>27</v>
      </c>
      <c r="B33" s="242">
        <v>11336</v>
      </c>
      <c r="C33" s="247">
        <v>11336</v>
      </c>
      <c r="D33" s="242">
        <v>11336</v>
      </c>
      <c r="E33" s="248">
        <v>11336</v>
      </c>
      <c r="F33" s="250">
        <v>100</v>
      </c>
    </row>
    <row r="34" spans="1:6" ht="24" customHeight="1">
      <c r="A34" s="230" t="s">
        <v>28</v>
      </c>
      <c r="B34" s="242">
        <v>20966</v>
      </c>
      <c r="C34" s="247">
        <v>20966</v>
      </c>
      <c r="D34" s="242">
        <v>2037</v>
      </c>
      <c r="E34" s="248">
        <v>2037</v>
      </c>
      <c r="F34" s="250">
        <v>9.7200000000000006</v>
      </c>
    </row>
    <row r="35" spans="1:6" s="207" customFormat="1" ht="24" customHeight="1">
      <c r="A35" s="230" t="s">
        <v>29</v>
      </c>
      <c r="B35" s="242">
        <v>41708</v>
      </c>
      <c r="C35" s="247">
        <v>41708</v>
      </c>
      <c r="D35" s="242">
        <v>949</v>
      </c>
      <c r="E35" s="248">
        <v>949</v>
      </c>
      <c r="F35" s="250">
        <v>2.2799999999999998</v>
      </c>
    </row>
    <row r="36" spans="1:6" s="207" customFormat="1" ht="24" customHeight="1">
      <c r="A36" s="235" t="s">
        <v>61</v>
      </c>
      <c r="B36" s="242">
        <v>0</v>
      </c>
      <c r="C36" s="242"/>
      <c r="D36" s="242">
        <v>0</v>
      </c>
      <c r="E36" s="251"/>
      <c r="F36" s="250" t="s">
        <v>1647</v>
      </c>
    </row>
    <row r="37" spans="1:6" s="207" customFormat="1" ht="24" customHeight="1">
      <c r="A37" s="235" t="s">
        <v>31</v>
      </c>
      <c r="B37" s="242">
        <v>23642</v>
      </c>
      <c r="C37" s="242">
        <v>23642</v>
      </c>
      <c r="D37" s="242">
        <v>0</v>
      </c>
      <c r="E37" s="251"/>
      <c r="F37" s="250">
        <v>0</v>
      </c>
    </row>
    <row r="38" spans="1:6" s="207" customFormat="1" ht="24" customHeight="1">
      <c r="A38" s="235" t="s">
        <v>32</v>
      </c>
      <c r="B38" s="242">
        <v>3493</v>
      </c>
      <c r="C38" s="242">
        <v>3493</v>
      </c>
      <c r="D38" s="242">
        <v>5949</v>
      </c>
      <c r="E38" s="251">
        <v>5949</v>
      </c>
      <c r="F38" s="250">
        <v>170.31</v>
      </c>
    </row>
    <row r="39" spans="1:6" s="207" customFormat="1" ht="24" customHeight="1">
      <c r="A39" s="235" t="s">
        <v>33</v>
      </c>
      <c r="B39" s="242">
        <v>0</v>
      </c>
      <c r="C39" s="242"/>
      <c r="D39" s="242">
        <v>0</v>
      </c>
      <c r="E39" s="251"/>
      <c r="F39" s="250" t="s">
        <v>1647</v>
      </c>
    </row>
    <row r="40" spans="1:6" ht="24" customHeight="1">
      <c r="A40" s="235" t="s">
        <v>62</v>
      </c>
      <c r="B40" s="242">
        <v>2569</v>
      </c>
      <c r="C40" s="242">
        <v>2569</v>
      </c>
      <c r="D40" s="242">
        <v>3089</v>
      </c>
      <c r="E40" s="251">
        <v>3089</v>
      </c>
      <c r="F40" s="250">
        <v>120.24</v>
      </c>
    </row>
    <row r="41" spans="1:6" ht="24" customHeight="1">
      <c r="A41" s="235"/>
      <c r="B41" s="242"/>
      <c r="C41" s="242"/>
      <c r="D41" s="242"/>
      <c r="E41" s="251"/>
      <c r="F41" s="250" t="s">
        <v>1647</v>
      </c>
    </row>
    <row r="42" spans="1:6" s="73" customFormat="1" ht="24" customHeight="1">
      <c r="A42" s="237" t="s">
        <v>63</v>
      </c>
      <c r="B42" s="242">
        <v>217513</v>
      </c>
      <c r="C42" s="242">
        <v>217513</v>
      </c>
      <c r="D42" s="242">
        <v>146260</v>
      </c>
      <c r="E42" s="242">
        <v>146260</v>
      </c>
      <c r="F42" s="250">
        <v>67.239999999999995</v>
      </c>
    </row>
    <row r="43" spans="1:6">
      <c r="B43" s="239"/>
      <c r="C43" s="239"/>
    </row>
    <row r="44" spans="1:6">
      <c r="B44" s="239"/>
      <c r="C44" s="239"/>
    </row>
    <row r="45" spans="1:6">
      <c r="B45" s="239"/>
      <c r="C45" s="239"/>
      <c r="D45" s="239"/>
      <c r="E45" s="239"/>
      <c r="F45" s="239"/>
    </row>
    <row r="46" spans="1:6">
      <c r="B46" s="239"/>
      <c r="C46" s="239"/>
    </row>
    <row r="47" spans="1:6">
      <c r="B47" s="239"/>
      <c r="C47" s="239"/>
    </row>
  </sheetData>
  <mergeCells count="5">
    <mergeCell ref="A2:F2"/>
    <mergeCell ref="B4:C4"/>
    <mergeCell ref="D4:E4"/>
    <mergeCell ref="A4:A5"/>
    <mergeCell ref="F4:F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90" fitToHeight="104" orientation="landscape"/>
  <headerFooter>
    <oddFooter>&amp;C第&amp;P页/共&amp;N页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VH102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A3" sqref="A3"/>
    </sheetView>
  </sheetViews>
  <sheetFormatPr defaultColWidth="9" defaultRowHeight="14.25"/>
  <cols>
    <col min="1" max="1" width="8.75" style="98" customWidth="1"/>
    <col min="2" max="2" width="39.125" style="98" customWidth="1"/>
    <col min="3" max="3" width="15.375" style="99" customWidth="1"/>
    <col min="4" max="4" width="17.25" style="99" customWidth="1"/>
    <col min="5" max="5" width="13.75" style="99" customWidth="1"/>
    <col min="6" max="6" width="13.25" style="101" customWidth="1"/>
    <col min="7" max="10" width="17.25" style="99" hidden="1" customWidth="1"/>
    <col min="11" max="11" width="0" style="101" hidden="1" customWidth="1"/>
    <col min="12" max="233" width="9" style="101"/>
    <col min="234" max="234" width="8.75" style="101" customWidth="1"/>
    <col min="235" max="235" width="34.875" style="101" customWidth="1"/>
    <col min="236" max="236" width="12.75" style="101" customWidth="1"/>
    <col min="237" max="237" width="12.375" style="101" customWidth="1"/>
    <col min="238" max="238" width="13.5" style="101" customWidth="1"/>
    <col min="239" max="239" width="9.625" style="101" customWidth="1"/>
    <col min="240" max="240" width="12.125" style="101" customWidth="1"/>
    <col min="241" max="256" width="9" style="101" hidden="1" customWidth="1"/>
    <col min="257" max="489" width="9" style="101"/>
    <col min="490" max="490" width="8.75" style="101" customWidth="1"/>
    <col min="491" max="491" width="34.875" style="101" customWidth="1"/>
    <col min="492" max="492" width="12.75" style="101" customWidth="1"/>
    <col min="493" max="493" width="12.375" style="101" customWidth="1"/>
    <col min="494" max="494" width="13.5" style="101" customWidth="1"/>
    <col min="495" max="495" width="9.625" style="101" customWidth="1"/>
    <col min="496" max="496" width="12.125" style="101" customWidth="1"/>
    <col min="497" max="512" width="9" style="101" hidden="1" customWidth="1"/>
    <col min="513" max="745" width="9" style="101"/>
    <col min="746" max="746" width="8.75" style="101" customWidth="1"/>
    <col min="747" max="747" width="34.875" style="101" customWidth="1"/>
    <col min="748" max="748" width="12.75" style="101" customWidth="1"/>
    <col min="749" max="749" width="12.375" style="101" customWidth="1"/>
    <col min="750" max="750" width="13.5" style="101" customWidth="1"/>
    <col min="751" max="751" width="9.625" style="101" customWidth="1"/>
    <col min="752" max="752" width="12.125" style="101" customWidth="1"/>
    <col min="753" max="768" width="9" style="101" hidden="1" customWidth="1"/>
    <col min="769" max="1001" width="9" style="101"/>
    <col min="1002" max="1002" width="8.75" style="101" customWidth="1"/>
    <col min="1003" max="1003" width="34.875" style="101" customWidth="1"/>
    <col min="1004" max="1004" width="12.75" style="101" customWidth="1"/>
    <col min="1005" max="1005" width="12.375" style="101" customWidth="1"/>
    <col min="1006" max="1006" width="13.5" style="101" customWidth="1"/>
    <col min="1007" max="1007" width="9.625" style="101" customWidth="1"/>
    <col min="1008" max="1008" width="12.125" style="101" customWidth="1"/>
    <col min="1009" max="1024" width="9" style="101" hidden="1" customWidth="1"/>
    <col min="1025" max="1257" width="9" style="101"/>
    <col min="1258" max="1258" width="8.75" style="101" customWidth="1"/>
    <col min="1259" max="1259" width="34.875" style="101" customWidth="1"/>
    <col min="1260" max="1260" width="12.75" style="101" customWidth="1"/>
    <col min="1261" max="1261" width="12.375" style="101" customWidth="1"/>
    <col min="1262" max="1262" width="13.5" style="101" customWidth="1"/>
    <col min="1263" max="1263" width="9.625" style="101" customWidth="1"/>
    <col min="1264" max="1264" width="12.125" style="101" customWidth="1"/>
    <col min="1265" max="1280" width="9" style="101" hidden="1" customWidth="1"/>
    <col min="1281" max="1513" width="9" style="101"/>
    <col min="1514" max="1514" width="8.75" style="101" customWidth="1"/>
    <col min="1515" max="1515" width="34.875" style="101" customWidth="1"/>
    <col min="1516" max="1516" width="12.75" style="101" customWidth="1"/>
    <col min="1517" max="1517" width="12.375" style="101" customWidth="1"/>
    <col min="1518" max="1518" width="13.5" style="101" customWidth="1"/>
    <col min="1519" max="1519" width="9.625" style="101" customWidth="1"/>
    <col min="1520" max="1520" width="12.125" style="101" customWidth="1"/>
    <col min="1521" max="1536" width="9" style="101" hidden="1" customWidth="1"/>
    <col min="1537" max="1769" width="9" style="101"/>
    <col min="1770" max="1770" width="8.75" style="101" customWidth="1"/>
    <col min="1771" max="1771" width="34.875" style="101" customWidth="1"/>
    <col min="1772" max="1772" width="12.75" style="101" customWidth="1"/>
    <col min="1773" max="1773" width="12.375" style="101" customWidth="1"/>
    <col min="1774" max="1774" width="13.5" style="101" customWidth="1"/>
    <col min="1775" max="1775" width="9.625" style="101" customWidth="1"/>
    <col min="1776" max="1776" width="12.125" style="101" customWidth="1"/>
    <col min="1777" max="1792" width="9" style="101" hidden="1" customWidth="1"/>
    <col min="1793" max="2025" width="9" style="101"/>
    <col min="2026" max="2026" width="8.75" style="101" customWidth="1"/>
    <col min="2027" max="2027" width="34.875" style="101" customWidth="1"/>
    <col min="2028" max="2028" width="12.75" style="101" customWidth="1"/>
    <col min="2029" max="2029" width="12.375" style="101" customWidth="1"/>
    <col min="2030" max="2030" width="13.5" style="101" customWidth="1"/>
    <col min="2031" max="2031" width="9.625" style="101" customWidth="1"/>
    <col min="2032" max="2032" width="12.125" style="101" customWidth="1"/>
    <col min="2033" max="2048" width="9" style="101" hidden="1" customWidth="1"/>
    <col min="2049" max="2281" width="9" style="101"/>
    <col min="2282" max="2282" width="8.75" style="101" customWidth="1"/>
    <col min="2283" max="2283" width="34.875" style="101" customWidth="1"/>
    <col min="2284" max="2284" width="12.75" style="101" customWidth="1"/>
    <col min="2285" max="2285" width="12.375" style="101" customWidth="1"/>
    <col min="2286" max="2286" width="13.5" style="101" customWidth="1"/>
    <col min="2287" max="2287" width="9.625" style="101" customWidth="1"/>
    <col min="2288" max="2288" width="12.125" style="101" customWidth="1"/>
    <col min="2289" max="2304" width="9" style="101" hidden="1" customWidth="1"/>
    <col min="2305" max="2537" width="9" style="101"/>
    <col min="2538" max="2538" width="8.75" style="101" customWidth="1"/>
    <col min="2539" max="2539" width="34.875" style="101" customWidth="1"/>
    <col min="2540" max="2540" width="12.75" style="101" customWidth="1"/>
    <col min="2541" max="2541" width="12.375" style="101" customWidth="1"/>
    <col min="2542" max="2542" width="13.5" style="101" customWidth="1"/>
    <col min="2543" max="2543" width="9.625" style="101" customWidth="1"/>
    <col min="2544" max="2544" width="12.125" style="101" customWidth="1"/>
    <col min="2545" max="2560" width="9" style="101" hidden="1" customWidth="1"/>
    <col min="2561" max="2793" width="9" style="101"/>
    <col min="2794" max="2794" width="8.75" style="101" customWidth="1"/>
    <col min="2795" max="2795" width="34.875" style="101" customWidth="1"/>
    <col min="2796" max="2796" width="12.75" style="101" customWidth="1"/>
    <col min="2797" max="2797" width="12.375" style="101" customWidth="1"/>
    <col min="2798" max="2798" width="13.5" style="101" customWidth="1"/>
    <col min="2799" max="2799" width="9.625" style="101" customWidth="1"/>
    <col min="2800" max="2800" width="12.125" style="101" customWidth="1"/>
    <col min="2801" max="2816" width="9" style="101" hidden="1" customWidth="1"/>
    <col min="2817" max="3049" width="9" style="101"/>
    <col min="3050" max="3050" width="8.75" style="101" customWidth="1"/>
    <col min="3051" max="3051" width="34.875" style="101" customWidth="1"/>
    <col min="3052" max="3052" width="12.75" style="101" customWidth="1"/>
    <col min="3053" max="3053" width="12.375" style="101" customWidth="1"/>
    <col min="3054" max="3054" width="13.5" style="101" customWidth="1"/>
    <col min="3055" max="3055" width="9.625" style="101" customWidth="1"/>
    <col min="3056" max="3056" width="12.125" style="101" customWidth="1"/>
    <col min="3057" max="3072" width="9" style="101" hidden="1" customWidth="1"/>
    <col min="3073" max="3305" width="9" style="101"/>
    <col min="3306" max="3306" width="8.75" style="101" customWidth="1"/>
    <col min="3307" max="3307" width="34.875" style="101" customWidth="1"/>
    <col min="3308" max="3308" width="12.75" style="101" customWidth="1"/>
    <col min="3309" max="3309" width="12.375" style="101" customWidth="1"/>
    <col min="3310" max="3310" width="13.5" style="101" customWidth="1"/>
    <col min="3311" max="3311" width="9.625" style="101" customWidth="1"/>
    <col min="3312" max="3312" width="12.125" style="101" customWidth="1"/>
    <col min="3313" max="3328" width="9" style="101" hidden="1" customWidth="1"/>
    <col min="3329" max="3561" width="9" style="101"/>
    <col min="3562" max="3562" width="8.75" style="101" customWidth="1"/>
    <col min="3563" max="3563" width="34.875" style="101" customWidth="1"/>
    <col min="3564" max="3564" width="12.75" style="101" customWidth="1"/>
    <col min="3565" max="3565" width="12.375" style="101" customWidth="1"/>
    <col min="3566" max="3566" width="13.5" style="101" customWidth="1"/>
    <col min="3567" max="3567" width="9.625" style="101" customWidth="1"/>
    <col min="3568" max="3568" width="12.125" style="101" customWidth="1"/>
    <col min="3569" max="3584" width="9" style="101" hidden="1" customWidth="1"/>
    <col min="3585" max="3817" width="9" style="101"/>
    <col min="3818" max="3818" width="8.75" style="101" customWidth="1"/>
    <col min="3819" max="3819" width="34.875" style="101" customWidth="1"/>
    <col min="3820" max="3820" width="12.75" style="101" customWidth="1"/>
    <col min="3821" max="3821" width="12.375" style="101" customWidth="1"/>
    <col min="3822" max="3822" width="13.5" style="101" customWidth="1"/>
    <col min="3823" max="3823" width="9.625" style="101" customWidth="1"/>
    <col min="3824" max="3824" width="12.125" style="101" customWidth="1"/>
    <col min="3825" max="3840" width="9" style="101" hidden="1" customWidth="1"/>
    <col min="3841" max="4073" width="9" style="101"/>
    <col min="4074" max="4074" width="8.75" style="101" customWidth="1"/>
    <col min="4075" max="4075" width="34.875" style="101" customWidth="1"/>
    <col min="4076" max="4076" width="12.75" style="101" customWidth="1"/>
    <col min="4077" max="4077" width="12.375" style="101" customWidth="1"/>
    <col min="4078" max="4078" width="13.5" style="101" customWidth="1"/>
    <col min="4079" max="4079" width="9.625" style="101" customWidth="1"/>
    <col min="4080" max="4080" width="12.125" style="101" customWidth="1"/>
    <col min="4081" max="4096" width="9" style="101" hidden="1" customWidth="1"/>
    <col min="4097" max="4329" width="9" style="101"/>
    <col min="4330" max="4330" width="8.75" style="101" customWidth="1"/>
    <col min="4331" max="4331" width="34.875" style="101" customWidth="1"/>
    <col min="4332" max="4332" width="12.75" style="101" customWidth="1"/>
    <col min="4333" max="4333" width="12.375" style="101" customWidth="1"/>
    <col min="4334" max="4334" width="13.5" style="101" customWidth="1"/>
    <col min="4335" max="4335" width="9.625" style="101" customWidth="1"/>
    <col min="4336" max="4336" width="12.125" style="101" customWidth="1"/>
    <col min="4337" max="4352" width="9" style="101" hidden="1" customWidth="1"/>
    <col min="4353" max="4585" width="9" style="101"/>
    <col min="4586" max="4586" width="8.75" style="101" customWidth="1"/>
    <col min="4587" max="4587" width="34.875" style="101" customWidth="1"/>
    <col min="4588" max="4588" width="12.75" style="101" customWidth="1"/>
    <col min="4589" max="4589" width="12.375" style="101" customWidth="1"/>
    <col min="4590" max="4590" width="13.5" style="101" customWidth="1"/>
    <col min="4591" max="4591" width="9.625" style="101" customWidth="1"/>
    <col min="4592" max="4592" width="12.125" style="101" customWidth="1"/>
    <col min="4593" max="4608" width="9" style="101" hidden="1" customWidth="1"/>
    <col min="4609" max="4841" width="9" style="101"/>
    <col min="4842" max="4842" width="8.75" style="101" customWidth="1"/>
    <col min="4843" max="4843" width="34.875" style="101" customWidth="1"/>
    <col min="4844" max="4844" width="12.75" style="101" customWidth="1"/>
    <col min="4845" max="4845" width="12.375" style="101" customWidth="1"/>
    <col min="4846" max="4846" width="13.5" style="101" customWidth="1"/>
    <col min="4847" max="4847" width="9.625" style="101" customWidth="1"/>
    <col min="4848" max="4848" width="12.125" style="101" customWidth="1"/>
    <col min="4849" max="4864" width="9" style="101" hidden="1" customWidth="1"/>
    <col min="4865" max="5097" width="9" style="101"/>
    <col min="5098" max="5098" width="8.75" style="101" customWidth="1"/>
    <col min="5099" max="5099" width="34.875" style="101" customWidth="1"/>
    <col min="5100" max="5100" width="12.75" style="101" customWidth="1"/>
    <col min="5101" max="5101" width="12.375" style="101" customWidth="1"/>
    <col min="5102" max="5102" width="13.5" style="101" customWidth="1"/>
    <col min="5103" max="5103" width="9.625" style="101" customWidth="1"/>
    <col min="5104" max="5104" width="12.125" style="101" customWidth="1"/>
    <col min="5105" max="5120" width="9" style="101" hidden="1" customWidth="1"/>
    <col min="5121" max="5353" width="9" style="101"/>
    <col min="5354" max="5354" width="8.75" style="101" customWidth="1"/>
    <col min="5355" max="5355" width="34.875" style="101" customWidth="1"/>
    <col min="5356" max="5356" width="12.75" style="101" customWidth="1"/>
    <col min="5357" max="5357" width="12.375" style="101" customWidth="1"/>
    <col min="5358" max="5358" width="13.5" style="101" customWidth="1"/>
    <col min="5359" max="5359" width="9.625" style="101" customWidth="1"/>
    <col min="5360" max="5360" width="12.125" style="101" customWidth="1"/>
    <col min="5361" max="5376" width="9" style="101" hidden="1" customWidth="1"/>
    <col min="5377" max="5609" width="9" style="101"/>
    <col min="5610" max="5610" width="8.75" style="101" customWidth="1"/>
    <col min="5611" max="5611" width="34.875" style="101" customWidth="1"/>
    <col min="5612" max="5612" width="12.75" style="101" customWidth="1"/>
    <col min="5613" max="5613" width="12.375" style="101" customWidth="1"/>
    <col min="5614" max="5614" width="13.5" style="101" customWidth="1"/>
    <col min="5615" max="5615" width="9.625" style="101" customWidth="1"/>
    <col min="5616" max="5616" width="12.125" style="101" customWidth="1"/>
    <col min="5617" max="5632" width="9" style="101" hidden="1" customWidth="1"/>
    <col min="5633" max="5865" width="9" style="101"/>
    <col min="5866" max="5866" width="8.75" style="101" customWidth="1"/>
    <col min="5867" max="5867" width="34.875" style="101" customWidth="1"/>
    <col min="5868" max="5868" width="12.75" style="101" customWidth="1"/>
    <col min="5869" max="5869" width="12.375" style="101" customWidth="1"/>
    <col min="5870" max="5870" width="13.5" style="101" customWidth="1"/>
    <col min="5871" max="5871" width="9.625" style="101" customWidth="1"/>
    <col min="5872" max="5872" width="12.125" style="101" customWidth="1"/>
    <col min="5873" max="5888" width="9" style="101" hidden="1" customWidth="1"/>
    <col min="5889" max="6121" width="9" style="101"/>
    <col min="6122" max="6122" width="8.75" style="101" customWidth="1"/>
    <col min="6123" max="6123" width="34.875" style="101" customWidth="1"/>
    <col min="6124" max="6124" width="12.75" style="101" customWidth="1"/>
    <col min="6125" max="6125" width="12.375" style="101" customWidth="1"/>
    <col min="6126" max="6126" width="13.5" style="101" customWidth="1"/>
    <col min="6127" max="6127" width="9.625" style="101" customWidth="1"/>
    <col min="6128" max="6128" width="12.125" style="101" customWidth="1"/>
    <col min="6129" max="6144" width="9" style="101" hidden="1" customWidth="1"/>
    <col min="6145" max="6377" width="9" style="101"/>
    <col min="6378" max="6378" width="8.75" style="101" customWidth="1"/>
    <col min="6379" max="6379" width="34.875" style="101" customWidth="1"/>
    <col min="6380" max="6380" width="12.75" style="101" customWidth="1"/>
    <col min="6381" max="6381" width="12.375" style="101" customWidth="1"/>
    <col min="6382" max="6382" width="13.5" style="101" customWidth="1"/>
    <col min="6383" max="6383" width="9.625" style="101" customWidth="1"/>
    <col min="6384" max="6384" width="12.125" style="101" customWidth="1"/>
    <col min="6385" max="6400" width="9" style="101" hidden="1" customWidth="1"/>
    <col min="6401" max="6633" width="9" style="101"/>
    <col min="6634" max="6634" width="8.75" style="101" customWidth="1"/>
    <col min="6635" max="6635" width="34.875" style="101" customWidth="1"/>
    <col min="6636" max="6636" width="12.75" style="101" customWidth="1"/>
    <col min="6637" max="6637" width="12.375" style="101" customWidth="1"/>
    <col min="6638" max="6638" width="13.5" style="101" customWidth="1"/>
    <col min="6639" max="6639" width="9.625" style="101" customWidth="1"/>
    <col min="6640" max="6640" width="12.125" style="101" customWidth="1"/>
    <col min="6641" max="6656" width="9" style="101" hidden="1" customWidth="1"/>
    <col min="6657" max="6889" width="9" style="101"/>
    <col min="6890" max="6890" width="8.75" style="101" customWidth="1"/>
    <col min="6891" max="6891" width="34.875" style="101" customWidth="1"/>
    <col min="6892" max="6892" width="12.75" style="101" customWidth="1"/>
    <col min="6893" max="6893" width="12.375" style="101" customWidth="1"/>
    <col min="6894" max="6894" width="13.5" style="101" customWidth="1"/>
    <col min="6895" max="6895" width="9.625" style="101" customWidth="1"/>
    <col min="6896" max="6896" width="12.125" style="101" customWidth="1"/>
    <col min="6897" max="6912" width="9" style="101" hidden="1" customWidth="1"/>
    <col min="6913" max="7145" width="9" style="101"/>
    <col min="7146" max="7146" width="8.75" style="101" customWidth="1"/>
    <col min="7147" max="7147" width="34.875" style="101" customWidth="1"/>
    <col min="7148" max="7148" width="12.75" style="101" customWidth="1"/>
    <col min="7149" max="7149" width="12.375" style="101" customWidth="1"/>
    <col min="7150" max="7150" width="13.5" style="101" customWidth="1"/>
    <col min="7151" max="7151" width="9.625" style="101" customWidth="1"/>
    <col min="7152" max="7152" width="12.125" style="101" customWidth="1"/>
    <col min="7153" max="7168" width="9" style="101" hidden="1" customWidth="1"/>
    <col min="7169" max="7401" width="9" style="101"/>
    <col min="7402" max="7402" width="8.75" style="101" customWidth="1"/>
    <col min="7403" max="7403" width="34.875" style="101" customWidth="1"/>
    <col min="7404" max="7404" width="12.75" style="101" customWidth="1"/>
    <col min="7405" max="7405" width="12.375" style="101" customWidth="1"/>
    <col min="7406" max="7406" width="13.5" style="101" customWidth="1"/>
    <col min="7407" max="7407" width="9.625" style="101" customWidth="1"/>
    <col min="7408" max="7408" width="12.125" style="101" customWidth="1"/>
    <col min="7409" max="7424" width="9" style="101" hidden="1" customWidth="1"/>
    <col min="7425" max="7657" width="9" style="101"/>
    <col min="7658" max="7658" width="8.75" style="101" customWidth="1"/>
    <col min="7659" max="7659" width="34.875" style="101" customWidth="1"/>
    <col min="7660" max="7660" width="12.75" style="101" customWidth="1"/>
    <col min="7661" max="7661" width="12.375" style="101" customWidth="1"/>
    <col min="7662" max="7662" width="13.5" style="101" customWidth="1"/>
    <col min="7663" max="7663" width="9.625" style="101" customWidth="1"/>
    <col min="7664" max="7664" width="12.125" style="101" customWidth="1"/>
    <col min="7665" max="7680" width="9" style="101" hidden="1" customWidth="1"/>
    <col min="7681" max="7913" width="9" style="101"/>
    <col min="7914" max="7914" width="8.75" style="101" customWidth="1"/>
    <col min="7915" max="7915" width="34.875" style="101" customWidth="1"/>
    <col min="7916" max="7916" width="12.75" style="101" customWidth="1"/>
    <col min="7917" max="7917" width="12.375" style="101" customWidth="1"/>
    <col min="7918" max="7918" width="13.5" style="101" customWidth="1"/>
    <col min="7919" max="7919" width="9.625" style="101" customWidth="1"/>
    <col min="7920" max="7920" width="12.125" style="101" customWidth="1"/>
    <col min="7921" max="7936" width="9" style="101" hidden="1" customWidth="1"/>
    <col min="7937" max="8169" width="9" style="101"/>
    <col min="8170" max="8170" width="8.75" style="101" customWidth="1"/>
    <col min="8171" max="8171" width="34.875" style="101" customWidth="1"/>
    <col min="8172" max="8172" width="12.75" style="101" customWidth="1"/>
    <col min="8173" max="8173" width="12.375" style="101" customWidth="1"/>
    <col min="8174" max="8174" width="13.5" style="101" customWidth="1"/>
    <col min="8175" max="8175" width="9.625" style="101" customWidth="1"/>
    <col min="8176" max="8176" width="12.125" style="101" customWidth="1"/>
    <col min="8177" max="8192" width="9" style="101" hidden="1" customWidth="1"/>
    <col min="8193" max="8425" width="9" style="101"/>
    <col min="8426" max="8426" width="8.75" style="101" customWidth="1"/>
    <col min="8427" max="8427" width="34.875" style="101" customWidth="1"/>
    <col min="8428" max="8428" width="12.75" style="101" customWidth="1"/>
    <col min="8429" max="8429" width="12.375" style="101" customWidth="1"/>
    <col min="8430" max="8430" width="13.5" style="101" customWidth="1"/>
    <col min="8431" max="8431" width="9.625" style="101" customWidth="1"/>
    <col min="8432" max="8432" width="12.125" style="101" customWidth="1"/>
    <col min="8433" max="8448" width="9" style="101" hidden="1" customWidth="1"/>
    <col min="8449" max="8681" width="9" style="101"/>
    <col min="8682" max="8682" width="8.75" style="101" customWidth="1"/>
    <col min="8683" max="8683" width="34.875" style="101" customWidth="1"/>
    <col min="8684" max="8684" width="12.75" style="101" customWidth="1"/>
    <col min="8685" max="8685" width="12.375" style="101" customWidth="1"/>
    <col min="8686" max="8686" width="13.5" style="101" customWidth="1"/>
    <col min="8687" max="8687" width="9.625" style="101" customWidth="1"/>
    <col min="8688" max="8688" width="12.125" style="101" customWidth="1"/>
    <col min="8689" max="8704" width="9" style="101" hidden="1" customWidth="1"/>
    <col min="8705" max="8937" width="9" style="101"/>
    <col min="8938" max="8938" width="8.75" style="101" customWidth="1"/>
    <col min="8939" max="8939" width="34.875" style="101" customWidth="1"/>
    <col min="8940" max="8940" width="12.75" style="101" customWidth="1"/>
    <col min="8941" max="8941" width="12.375" style="101" customWidth="1"/>
    <col min="8942" max="8942" width="13.5" style="101" customWidth="1"/>
    <col min="8943" max="8943" width="9.625" style="101" customWidth="1"/>
    <col min="8944" max="8944" width="12.125" style="101" customWidth="1"/>
    <col min="8945" max="8960" width="9" style="101" hidden="1" customWidth="1"/>
    <col min="8961" max="9193" width="9" style="101"/>
    <col min="9194" max="9194" width="8.75" style="101" customWidth="1"/>
    <col min="9195" max="9195" width="34.875" style="101" customWidth="1"/>
    <col min="9196" max="9196" width="12.75" style="101" customWidth="1"/>
    <col min="9197" max="9197" width="12.375" style="101" customWidth="1"/>
    <col min="9198" max="9198" width="13.5" style="101" customWidth="1"/>
    <col min="9199" max="9199" width="9.625" style="101" customWidth="1"/>
    <col min="9200" max="9200" width="12.125" style="101" customWidth="1"/>
    <col min="9201" max="9216" width="9" style="101" hidden="1" customWidth="1"/>
    <col min="9217" max="9449" width="9" style="101"/>
    <col min="9450" max="9450" width="8.75" style="101" customWidth="1"/>
    <col min="9451" max="9451" width="34.875" style="101" customWidth="1"/>
    <col min="9452" max="9452" width="12.75" style="101" customWidth="1"/>
    <col min="9453" max="9453" width="12.375" style="101" customWidth="1"/>
    <col min="9454" max="9454" width="13.5" style="101" customWidth="1"/>
    <col min="9455" max="9455" width="9.625" style="101" customWidth="1"/>
    <col min="9456" max="9456" width="12.125" style="101" customWidth="1"/>
    <col min="9457" max="9472" width="9" style="101" hidden="1" customWidth="1"/>
    <col min="9473" max="9705" width="9" style="101"/>
    <col min="9706" max="9706" width="8.75" style="101" customWidth="1"/>
    <col min="9707" max="9707" width="34.875" style="101" customWidth="1"/>
    <col min="9708" max="9708" width="12.75" style="101" customWidth="1"/>
    <col min="9709" max="9709" width="12.375" style="101" customWidth="1"/>
    <col min="9710" max="9710" width="13.5" style="101" customWidth="1"/>
    <col min="9711" max="9711" width="9.625" style="101" customWidth="1"/>
    <col min="9712" max="9712" width="12.125" style="101" customWidth="1"/>
    <col min="9713" max="9728" width="9" style="101" hidden="1" customWidth="1"/>
    <col min="9729" max="9961" width="9" style="101"/>
    <col min="9962" max="9962" width="8.75" style="101" customWidth="1"/>
    <col min="9963" max="9963" width="34.875" style="101" customWidth="1"/>
    <col min="9964" max="9964" width="12.75" style="101" customWidth="1"/>
    <col min="9965" max="9965" width="12.375" style="101" customWidth="1"/>
    <col min="9966" max="9966" width="13.5" style="101" customWidth="1"/>
    <col min="9967" max="9967" width="9.625" style="101" customWidth="1"/>
    <col min="9968" max="9968" width="12.125" style="101" customWidth="1"/>
    <col min="9969" max="9984" width="9" style="101" hidden="1" customWidth="1"/>
    <col min="9985" max="10217" width="9" style="101"/>
    <col min="10218" max="10218" width="8.75" style="101" customWidth="1"/>
    <col min="10219" max="10219" width="34.875" style="101" customWidth="1"/>
    <col min="10220" max="10220" width="12.75" style="101" customWidth="1"/>
    <col min="10221" max="10221" width="12.375" style="101" customWidth="1"/>
    <col min="10222" max="10222" width="13.5" style="101" customWidth="1"/>
    <col min="10223" max="10223" width="9.625" style="101" customWidth="1"/>
    <col min="10224" max="10224" width="12.125" style="101" customWidth="1"/>
    <col min="10225" max="10240" width="9" style="101" hidden="1" customWidth="1"/>
    <col min="10241" max="10473" width="9" style="101"/>
    <col min="10474" max="10474" width="8.75" style="101" customWidth="1"/>
    <col min="10475" max="10475" width="34.875" style="101" customWidth="1"/>
    <col min="10476" max="10476" width="12.75" style="101" customWidth="1"/>
    <col min="10477" max="10477" width="12.375" style="101" customWidth="1"/>
    <col min="10478" max="10478" width="13.5" style="101" customWidth="1"/>
    <col min="10479" max="10479" width="9.625" style="101" customWidth="1"/>
    <col min="10480" max="10480" width="12.125" style="101" customWidth="1"/>
    <col min="10481" max="10496" width="9" style="101" hidden="1" customWidth="1"/>
    <col min="10497" max="10729" width="9" style="101"/>
    <col min="10730" max="10730" width="8.75" style="101" customWidth="1"/>
    <col min="10731" max="10731" width="34.875" style="101" customWidth="1"/>
    <col min="10732" max="10732" width="12.75" style="101" customWidth="1"/>
    <col min="10733" max="10733" width="12.375" style="101" customWidth="1"/>
    <col min="10734" max="10734" width="13.5" style="101" customWidth="1"/>
    <col min="10735" max="10735" width="9.625" style="101" customWidth="1"/>
    <col min="10736" max="10736" width="12.125" style="101" customWidth="1"/>
    <col min="10737" max="10752" width="9" style="101" hidden="1" customWidth="1"/>
    <col min="10753" max="10985" width="9" style="101"/>
    <col min="10986" max="10986" width="8.75" style="101" customWidth="1"/>
    <col min="10987" max="10987" width="34.875" style="101" customWidth="1"/>
    <col min="10988" max="10988" width="12.75" style="101" customWidth="1"/>
    <col min="10989" max="10989" width="12.375" style="101" customWidth="1"/>
    <col min="10990" max="10990" width="13.5" style="101" customWidth="1"/>
    <col min="10991" max="10991" width="9.625" style="101" customWidth="1"/>
    <col min="10992" max="10992" width="12.125" style="101" customWidth="1"/>
    <col min="10993" max="11008" width="9" style="101" hidden="1" customWidth="1"/>
    <col min="11009" max="11241" width="9" style="101"/>
    <col min="11242" max="11242" width="8.75" style="101" customWidth="1"/>
    <col min="11243" max="11243" width="34.875" style="101" customWidth="1"/>
    <col min="11244" max="11244" width="12.75" style="101" customWidth="1"/>
    <col min="11245" max="11245" width="12.375" style="101" customWidth="1"/>
    <col min="11246" max="11246" width="13.5" style="101" customWidth="1"/>
    <col min="11247" max="11247" width="9.625" style="101" customWidth="1"/>
    <col min="11248" max="11248" width="12.125" style="101" customWidth="1"/>
    <col min="11249" max="11264" width="9" style="101" hidden="1" customWidth="1"/>
    <col min="11265" max="11497" width="9" style="101"/>
    <col min="11498" max="11498" width="8.75" style="101" customWidth="1"/>
    <col min="11499" max="11499" width="34.875" style="101" customWidth="1"/>
    <col min="11500" max="11500" width="12.75" style="101" customWidth="1"/>
    <col min="11501" max="11501" width="12.375" style="101" customWidth="1"/>
    <col min="11502" max="11502" width="13.5" style="101" customWidth="1"/>
    <col min="11503" max="11503" width="9.625" style="101" customWidth="1"/>
    <col min="11504" max="11504" width="12.125" style="101" customWidth="1"/>
    <col min="11505" max="11520" width="9" style="101" hidden="1" customWidth="1"/>
    <col min="11521" max="11753" width="9" style="101"/>
    <col min="11754" max="11754" width="8.75" style="101" customWidth="1"/>
    <col min="11755" max="11755" width="34.875" style="101" customWidth="1"/>
    <col min="11756" max="11756" width="12.75" style="101" customWidth="1"/>
    <col min="11757" max="11757" width="12.375" style="101" customWidth="1"/>
    <col min="11758" max="11758" width="13.5" style="101" customWidth="1"/>
    <col min="11759" max="11759" width="9.625" style="101" customWidth="1"/>
    <col min="11760" max="11760" width="12.125" style="101" customWidth="1"/>
    <col min="11761" max="11776" width="9" style="101" hidden="1" customWidth="1"/>
    <col min="11777" max="12009" width="9" style="101"/>
    <col min="12010" max="12010" width="8.75" style="101" customWidth="1"/>
    <col min="12011" max="12011" width="34.875" style="101" customWidth="1"/>
    <col min="12012" max="12012" width="12.75" style="101" customWidth="1"/>
    <col min="12013" max="12013" width="12.375" style="101" customWidth="1"/>
    <col min="12014" max="12014" width="13.5" style="101" customWidth="1"/>
    <col min="12015" max="12015" width="9.625" style="101" customWidth="1"/>
    <col min="12016" max="12016" width="12.125" style="101" customWidth="1"/>
    <col min="12017" max="12032" width="9" style="101" hidden="1" customWidth="1"/>
    <col min="12033" max="12265" width="9" style="101"/>
    <col min="12266" max="12266" width="8.75" style="101" customWidth="1"/>
    <col min="12267" max="12267" width="34.875" style="101" customWidth="1"/>
    <col min="12268" max="12268" width="12.75" style="101" customWidth="1"/>
    <col min="12269" max="12269" width="12.375" style="101" customWidth="1"/>
    <col min="12270" max="12270" width="13.5" style="101" customWidth="1"/>
    <col min="12271" max="12271" width="9.625" style="101" customWidth="1"/>
    <col min="12272" max="12272" width="12.125" style="101" customWidth="1"/>
    <col min="12273" max="12288" width="9" style="101" hidden="1" customWidth="1"/>
    <col min="12289" max="12521" width="9" style="101"/>
    <col min="12522" max="12522" width="8.75" style="101" customWidth="1"/>
    <col min="12523" max="12523" width="34.875" style="101" customWidth="1"/>
    <col min="12524" max="12524" width="12.75" style="101" customWidth="1"/>
    <col min="12525" max="12525" width="12.375" style="101" customWidth="1"/>
    <col min="12526" max="12526" width="13.5" style="101" customWidth="1"/>
    <col min="12527" max="12527" width="9.625" style="101" customWidth="1"/>
    <col min="12528" max="12528" width="12.125" style="101" customWidth="1"/>
    <col min="12529" max="12544" width="9" style="101" hidden="1" customWidth="1"/>
    <col min="12545" max="12777" width="9" style="101"/>
    <col min="12778" max="12778" width="8.75" style="101" customWidth="1"/>
    <col min="12779" max="12779" width="34.875" style="101" customWidth="1"/>
    <col min="12780" max="12780" width="12.75" style="101" customWidth="1"/>
    <col min="12781" max="12781" width="12.375" style="101" customWidth="1"/>
    <col min="12782" max="12782" width="13.5" style="101" customWidth="1"/>
    <col min="12783" max="12783" width="9.625" style="101" customWidth="1"/>
    <col min="12784" max="12784" width="12.125" style="101" customWidth="1"/>
    <col min="12785" max="12800" width="9" style="101" hidden="1" customWidth="1"/>
    <col min="12801" max="13033" width="9" style="101"/>
    <col min="13034" max="13034" width="8.75" style="101" customWidth="1"/>
    <col min="13035" max="13035" width="34.875" style="101" customWidth="1"/>
    <col min="13036" max="13036" width="12.75" style="101" customWidth="1"/>
    <col min="13037" max="13037" width="12.375" style="101" customWidth="1"/>
    <col min="13038" max="13038" width="13.5" style="101" customWidth="1"/>
    <col min="13039" max="13039" width="9.625" style="101" customWidth="1"/>
    <col min="13040" max="13040" width="12.125" style="101" customWidth="1"/>
    <col min="13041" max="13056" width="9" style="101" hidden="1" customWidth="1"/>
    <col min="13057" max="13289" width="9" style="101"/>
    <col min="13290" max="13290" width="8.75" style="101" customWidth="1"/>
    <col min="13291" max="13291" width="34.875" style="101" customWidth="1"/>
    <col min="13292" max="13292" width="12.75" style="101" customWidth="1"/>
    <col min="13293" max="13293" width="12.375" style="101" customWidth="1"/>
    <col min="13294" max="13294" width="13.5" style="101" customWidth="1"/>
    <col min="13295" max="13295" width="9.625" style="101" customWidth="1"/>
    <col min="13296" max="13296" width="12.125" style="101" customWidth="1"/>
    <col min="13297" max="13312" width="9" style="101" hidden="1" customWidth="1"/>
    <col min="13313" max="13545" width="9" style="101"/>
    <col min="13546" max="13546" width="8.75" style="101" customWidth="1"/>
    <col min="13547" max="13547" width="34.875" style="101" customWidth="1"/>
    <col min="13548" max="13548" width="12.75" style="101" customWidth="1"/>
    <col min="13549" max="13549" width="12.375" style="101" customWidth="1"/>
    <col min="13550" max="13550" width="13.5" style="101" customWidth="1"/>
    <col min="13551" max="13551" width="9.625" style="101" customWidth="1"/>
    <col min="13552" max="13552" width="12.125" style="101" customWidth="1"/>
    <col min="13553" max="13568" width="9" style="101" hidden="1" customWidth="1"/>
    <col min="13569" max="13801" width="9" style="101"/>
    <col min="13802" max="13802" width="8.75" style="101" customWidth="1"/>
    <col min="13803" max="13803" width="34.875" style="101" customWidth="1"/>
    <col min="13804" max="13804" width="12.75" style="101" customWidth="1"/>
    <col min="13805" max="13805" width="12.375" style="101" customWidth="1"/>
    <col min="13806" max="13806" width="13.5" style="101" customWidth="1"/>
    <col min="13807" max="13807" width="9.625" style="101" customWidth="1"/>
    <col min="13808" max="13808" width="12.125" style="101" customWidth="1"/>
    <col min="13809" max="13824" width="9" style="101" hidden="1" customWidth="1"/>
    <col min="13825" max="14057" width="9" style="101"/>
    <col min="14058" max="14058" width="8.75" style="101" customWidth="1"/>
    <col min="14059" max="14059" width="34.875" style="101" customWidth="1"/>
    <col min="14060" max="14060" width="12.75" style="101" customWidth="1"/>
    <col min="14061" max="14061" width="12.375" style="101" customWidth="1"/>
    <col min="14062" max="14062" width="13.5" style="101" customWidth="1"/>
    <col min="14063" max="14063" width="9.625" style="101" customWidth="1"/>
    <col min="14064" max="14064" width="12.125" style="101" customWidth="1"/>
    <col min="14065" max="14080" width="9" style="101" hidden="1" customWidth="1"/>
    <col min="14081" max="14313" width="9" style="101"/>
    <col min="14314" max="14314" width="8.75" style="101" customWidth="1"/>
    <col min="14315" max="14315" width="34.875" style="101" customWidth="1"/>
    <col min="14316" max="14316" width="12.75" style="101" customWidth="1"/>
    <col min="14317" max="14317" width="12.375" style="101" customWidth="1"/>
    <col min="14318" max="14318" width="13.5" style="101" customWidth="1"/>
    <col min="14319" max="14319" width="9.625" style="101" customWidth="1"/>
    <col min="14320" max="14320" width="12.125" style="101" customWidth="1"/>
    <col min="14321" max="14336" width="9" style="101" hidden="1" customWidth="1"/>
    <col min="14337" max="14569" width="9" style="101"/>
    <col min="14570" max="14570" width="8.75" style="101" customWidth="1"/>
    <col min="14571" max="14571" width="34.875" style="101" customWidth="1"/>
    <col min="14572" max="14572" width="12.75" style="101" customWidth="1"/>
    <col min="14573" max="14573" width="12.375" style="101" customWidth="1"/>
    <col min="14574" max="14574" width="13.5" style="101" customWidth="1"/>
    <col min="14575" max="14575" width="9.625" style="101" customWidth="1"/>
    <col min="14576" max="14576" width="12.125" style="101" customWidth="1"/>
    <col min="14577" max="14592" width="9" style="101" hidden="1" customWidth="1"/>
    <col min="14593" max="14825" width="9" style="101"/>
    <col min="14826" max="14826" width="8.75" style="101" customWidth="1"/>
    <col min="14827" max="14827" width="34.875" style="101" customWidth="1"/>
    <col min="14828" max="14828" width="12.75" style="101" customWidth="1"/>
    <col min="14829" max="14829" width="12.375" style="101" customWidth="1"/>
    <col min="14830" max="14830" width="13.5" style="101" customWidth="1"/>
    <col min="14831" max="14831" width="9.625" style="101" customWidth="1"/>
    <col min="14832" max="14832" width="12.125" style="101" customWidth="1"/>
    <col min="14833" max="14848" width="9" style="101" hidden="1" customWidth="1"/>
    <col min="14849" max="15081" width="9" style="101"/>
    <col min="15082" max="15082" width="8.75" style="101" customWidth="1"/>
    <col min="15083" max="15083" width="34.875" style="101" customWidth="1"/>
    <col min="15084" max="15084" width="12.75" style="101" customWidth="1"/>
    <col min="15085" max="15085" width="12.375" style="101" customWidth="1"/>
    <col min="15086" max="15086" width="13.5" style="101" customWidth="1"/>
    <col min="15087" max="15087" width="9.625" style="101" customWidth="1"/>
    <col min="15088" max="15088" width="12.125" style="101" customWidth="1"/>
    <col min="15089" max="15104" width="9" style="101" hidden="1" customWidth="1"/>
    <col min="15105" max="15337" width="9" style="101"/>
    <col min="15338" max="15338" width="8.75" style="101" customWidth="1"/>
    <col min="15339" max="15339" width="34.875" style="101" customWidth="1"/>
    <col min="15340" max="15340" width="12.75" style="101" customWidth="1"/>
    <col min="15341" max="15341" width="12.375" style="101" customWidth="1"/>
    <col min="15342" max="15342" width="13.5" style="101" customWidth="1"/>
    <col min="15343" max="15343" width="9.625" style="101" customWidth="1"/>
    <col min="15344" max="15344" width="12.125" style="101" customWidth="1"/>
    <col min="15345" max="15360" width="9" style="101" hidden="1" customWidth="1"/>
    <col min="15361" max="15593" width="9" style="101"/>
    <col min="15594" max="15594" width="8.75" style="101" customWidth="1"/>
    <col min="15595" max="15595" width="34.875" style="101" customWidth="1"/>
    <col min="15596" max="15596" width="12.75" style="101" customWidth="1"/>
    <col min="15597" max="15597" width="12.375" style="101" customWidth="1"/>
    <col min="15598" max="15598" width="13.5" style="101" customWidth="1"/>
    <col min="15599" max="15599" width="9.625" style="101" customWidth="1"/>
    <col min="15600" max="15600" width="12.125" style="101" customWidth="1"/>
    <col min="15601" max="15616" width="9" style="101" hidden="1" customWidth="1"/>
    <col min="15617" max="15849" width="9" style="101"/>
    <col min="15850" max="15850" width="8.75" style="101" customWidth="1"/>
    <col min="15851" max="15851" width="34.875" style="101" customWidth="1"/>
    <col min="15852" max="15852" width="12.75" style="101" customWidth="1"/>
    <col min="15853" max="15853" width="12.375" style="101" customWidth="1"/>
    <col min="15854" max="15854" width="13.5" style="101" customWidth="1"/>
    <col min="15855" max="15855" width="9.625" style="101" customWidth="1"/>
    <col min="15856" max="15856" width="12.125" style="101" customWidth="1"/>
    <col min="15857" max="15872" width="9" style="101" hidden="1" customWidth="1"/>
    <col min="15873" max="16105" width="9" style="101"/>
    <col min="16106" max="16106" width="8.75" style="101" customWidth="1"/>
    <col min="16107" max="16107" width="34.875" style="101" customWidth="1"/>
    <col min="16108" max="16108" width="12.75" style="101" customWidth="1"/>
    <col min="16109" max="16109" width="12.375" style="101" customWidth="1"/>
    <col min="16110" max="16110" width="13.5" style="101" customWidth="1"/>
    <col min="16111" max="16111" width="9.625" style="101" customWidth="1"/>
    <col min="16112" max="16112" width="12.125" style="101" customWidth="1"/>
    <col min="16113" max="16128" width="9" style="101" hidden="1" customWidth="1"/>
    <col min="16129" max="16384" width="9" style="101"/>
  </cols>
  <sheetData>
    <row r="1" spans="1:10" ht="20.25" customHeight="1">
      <c r="A1" s="332" t="s">
        <v>1669</v>
      </c>
      <c r="B1" s="332"/>
      <c r="C1" s="102"/>
    </row>
    <row r="2" spans="1:10" s="97" customFormat="1" ht="33.75" customHeight="1">
      <c r="A2" s="325" t="s">
        <v>1670</v>
      </c>
      <c r="B2" s="325"/>
      <c r="C2" s="325"/>
      <c r="D2" s="325"/>
      <c r="E2" s="325"/>
    </row>
    <row r="3" spans="1:10" ht="25.5" customHeight="1">
      <c r="B3" s="103"/>
      <c r="C3" s="104"/>
      <c r="D3" s="333" t="s">
        <v>0</v>
      </c>
      <c r="E3" s="333"/>
      <c r="G3" s="101"/>
      <c r="H3" s="101"/>
      <c r="I3" s="101"/>
      <c r="J3" s="101"/>
    </row>
    <row r="4" spans="1:10" s="98" customFormat="1" ht="36" customHeight="1">
      <c r="A4" s="105" t="s">
        <v>936</v>
      </c>
      <c r="B4" s="106" t="s">
        <v>34</v>
      </c>
      <c r="C4" s="107" t="s">
        <v>75</v>
      </c>
      <c r="D4" s="107" t="s">
        <v>1131</v>
      </c>
      <c r="E4" s="107" t="s">
        <v>1434</v>
      </c>
      <c r="G4" s="267" t="s">
        <v>1645</v>
      </c>
      <c r="H4" s="267" t="s">
        <v>1642</v>
      </c>
      <c r="I4" s="267" t="s">
        <v>1643</v>
      </c>
      <c r="J4" s="267" t="s">
        <v>1131</v>
      </c>
    </row>
    <row r="5" spans="1:10" ht="32.25" customHeight="1">
      <c r="A5" s="108"/>
      <c r="B5" s="106" t="s">
        <v>76</v>
      </c>
      <c r="C5" s="109">
        <f>C6+C11+C17+C20+C24+C28+C31+C44+C48+C49+C55+C59+C63+C67+C72+C76+C85+C97</f>
        <v>174936</v>
      </c>
      <c r="D5" s="109">
        <f>J5</f>
        <v>252055</v>
      </c>
      <c r="E5" s="110">
        <f>IFERROR(ROUND(D5/C5*100,2),"")</f>
        <v>144.08000000000001</v>
      </c>
      <c r="G5" s="109">
        <f>G6+G11+G17+G20+G24+G28+G31+G44+G48+G49+G55+G59+G63+G67+G72+G76+G85+G97</f>
        <v>186880</v>
      </c>
      <c r="H5" s="109">
        <f>H6+H11+H17+H20+H24+H28+H31+H44+H48+H49+H55+H59+H63+H67+H72+H76+H85+H97</f>
        <v>37</v>
      </c>
      <c r="I5" s="109">
        <f>I6+I11+I17+I20+I24+I28+I31+I44+I48+I49+I55+I59+I63+I67+I72+I76+I85+I97</f>
        <v>65138</v>
      </c>
      <c r="J5" s="109">
        <f>SUM(G5:I5)</f>
        <v>252055</v>
      </c>
    </row>
    <row r="6" spans="1:10" s="99" customFormat="1" ht="32.25" customHeight="1">
      <c r="A6" s="111" t="s">
        <v>1439</v>
      </c>
      <c r="B6" s="112" t="s">
        <v>1440</v>
      </c>
      <c r="C6" s="113">
        <f>SUM(C7:C10)</f>
        <v>1</v>
      </c>
      <c r="D6" s="109">
        <f t="shared" ref="D6:D69" si="0">J6</f>
        <v>0</v>
      </c>
      <c r="E6" s="114">
        <f t="shared" ref="E6:E52" si="1">IFERROR(ROUND(D6/C6*100,2),"")</f>
        <v>0</v>
      </c>
      <c r="G6" s="113">
        <f>SUM(G7:G10)</f>
        <v>0</v>
      </c>
      <c r="H6" s="113">
        <f>SUM(H7:H10)</f>
        <v>0</v>
      </c>
      <c r="I6" s="113">
        <f>SUM(I7:I10)</f>
        <v>0</v>
      </c>
      <c r="J6" s="109">
        <f t="shared" ref="J6:J69" si="2">SUM(G6:I6)</f>
        <v>0</v>
      </c>
    </row>
    <row r="7" spans="1:10" s="99" customFormat="1" ht="32.25" customHeight="1">
      <c r="A7" s="111" t="s">
        <v>1303</v>
      </c>
      <c r="B7" s="112" t="s">
        <v>1304</v>
      </c>
      <c r="C7" s="113"/>
      <c r="D7" s="109">
        <f t="shared" si="0"/>
        <v>0</v>
      </c>
      <c r="E7" s="114" t="str">
        <f t="shared" si="1"/>
        <v/>
      </c>
      <c r="G7" s="113"/>
      <c r="H7" s="113"/>
      <c r="I7" s="113"/>
      <c r="J7" s="109">
        <f t="shared" si="2"/>
        <v>0</v>
      </c>
    </row>
    <row r="8" spans="1:10" s="99" customFormat="1" ht="32.25" customHeight="1">
      <c r="A8" s="111" t="s">
        <v>1305</v>
      </c>
      <c r="B8" s="111" t="s">
        <v>1456</v>
      </c>
      <c r="C8" s="113"/>
      <c r="D8" s="109">
        <f t="shared" si="0"/>
        <v>0</v>
      </c>
      <c r="E8" s="110" t="str">
        <f t="shared" si="1"/>
        <v/>
      </c>
      <c r="G8" s="113"/>
      <c r="H8" s="113"/>
      <c r="I8" s="113"/>
      <c r="J8" s="109">
        <f t="shared" si="2"/>
        <v>0</v>
      </c>
    </row>
    <row r="9" spans="1:10" s="99" customFormat="1" ht="32.25" customHeight="1">
      <c r="A9" s="111" t="s">
        <v>1307</v>
      </c>
      <c r="B9" s="112" t="s">
        <v>1457</v>
      </c>
      <c r="C9" s="113"/>
      <c r="D9" s="109">
        <f t="shared" si="0"/>
        <v>0</v>
      </c>
      <c r="E9" s="110" t="str">
        <f t="shared" si="1"/>
        <v/>
      </c>
      <c r="G9" s="113"/>
      <c r="H9" s="113"/>
      <c r="I9" s="113"/>
      <c r="J9" s="109">
        <f t="shared" si="2"/>
        <v>0</v>
      </c>
    </row>
    <row r="10" spans="1:10" s="99" customFormat="1" ht="32.25" customHeight="1">
      <c r="A10" s="111" t="s">
        <v>1308</v>
      </c>
      <c r="B10" s="112" t="s">
        <v>1309</v>
      </c>
      <c r="C10" s="113">
        <v>1</v>
      </c>
      <c r="D10" s="109">
        <f t="shared" si="0"/>
        <v>0</v>
      </c>
      <c r="E10" s="110">
        <f t="shared" si="1"/>
        <v>0</v>
      </c>
      <c r="G10" s="113"/>
      <c r="H10" s="113"/>
      <c r="I10" s="113"/>
      <c r="J10" s="109">
        <f t="shared" si="2"/>
        <v>0</v>
      </c>
    </row>
    <row r="11" spans="1:10" s="99" customFormat="1" ht="32.25" customHeight="1">
      <c r="A11" s="111" t="s">
        <v>1441</v>
      </c>
      <c r="B11" s="112" t="s">
        <v>1379</v>
      </c>
      <c r="C11" s="113">
        <f>SUM(C12:C16)</f>
        <v>9</v>
      </c>
      <c r="D11" s="109">
        <f t="shared" si="0"/>
        <v>0</v>
      </c>
      <c r="E11" s="110">
        <f t="shared" si="1"/>
        <v>0</v>
      </c>
      <c r="G11" s="113">
        <f>SUM(G12:G16)</f>
        <v>0</v>
      </c>
      <c r="H11" s="113">
        <f>SUM(H12:H16)</f>
        <v>0</v>
      </c>
      <c r="I11" s="113">
        <f>SUM(I12:I16)</f>
        <v>0</v>
      </c>
      <c r="J11" s="109">
        <f t="shared" si="2"/>
        <v>0</v>
      </c>
    </row>
    <row r="12" spans="1:10" s="99" customFormat="1" ht="32.25" customHeight="1">
      <c r="A12" s="111" t="s">
        <v>1458</v>
      </c>
      <c r="B12" s="112" t="s">
        <v>1380</v>
      </c>
      <c r="C12" s="113"/>
      <c r="D12" s="109">
        <f t="shared" si="0"/>
        <v>0</v>
      </c>
      <c r="E12" s="114" t="str">
        <f t="shared" si="1"/>
        <v/>
      </c>
      <c r="G12" s="113"/>
      <c r="H12" s="113"/>
      <c r="I12" s="113"/>
      <c r="J12" s="109">
        <f t="shared" si="2"/>
        <v>0</v>
      </c>
    </row>
    <row r="13" spans="1:10" s="99" customFormat="1" ht="32.25" customHeight="1">
      <c r="A13" s="111" t="s">
        <v>1459</v>
      </c>
      <c r="B13" s="112" t="s">
        <v>1381</v>
      </c>
      <c r="C13" s="113"/>
      <c r="D13" s="109">
        <f t="shared" si="0"/>
        <v>0</v>
      </c>
      <c r="E13" s="110" t="str">
        <f t="shared" si="1"/>
        <v/>
      </c>
      <c r="G13" s="113"/>
      <c r="H13" s="113"/>
      <c r="I13" s="113"/>
      <c r="J13" s="109">
        <f t="shared" si="2"/>
        <v>0</v>
      </c>
    </row>
    <row r="14" spans="1:10" s="99" customFormat="1" ht="32.25" customHeight="1">
      <c r="A14" s="111" t="s">
        <v>1460</v>
      </c>
      <c r="B14" s="112" t="s">
        <v>1382</v>
      </c>
      <c r="C14" s="113"/>
      <c r="D14" s="109">
        <f t="shared" si="0"/>
        <v>0</v>
      </c>
      <c r="E14" s="110" t="str">
        <f t="shared" si="1"/>
        <v/>
      </c>
      <c r="G14" s="113"/>
      <c r="H14" s="113"/>
      <c r="I14" s="113"/>
      <c r="J14" s="109">
        <f t="shared" si="2"/>
        <v>0</v>
      </c>
    </row>
    <row r="15" spans="1:10" s="99" customFormat="1" ht="32.25" customHeight="1">
      <c r="A15" s="111" t="s">
        <v>1461</v>
      </c>
      <c r="B15" s="112" t="s">
        <v>1383</v>
      </c>
      <c r="C15" s="113">
        <v>9</v>
      </c>
      <c r="D15" s="109">
        <f t="shared" si="0"/>
        <v>0</v>
      </c>
      <c r="E15" s="114">
        <f t="shared" si="1"/>
        <v>0</v>
      </c>
      <c r="G15" s="113"/>
      <c r="H15" s="113"/>
      <c r="I15" s="113"/>
      <c r="J15" s="109">
        <f t="shared" si="2"/>
        <v>0</v>
      </c>
    </row>
    <row r="16" spans="1:10" s="99" customFormat="1" ht="32.25" customHeight="1">
      <c r="A16" s="111" t="s">
        <v>1462</v>
      </c>
      <c r="B16" s="112" t="s">
        <v>1384</v>
      </c>
      <c r="C16" s="113"/>
      <c r="D16" s="109">
        <f t="shared" si="0"/>
        <v>0</v>
      </c>
      <c r="E16" s="114" t="str">
        <f t="shared" si="1"/>
        <v/>
      </c>
      <c r="G16" s="113"/>
      <c r="H16" s="113"/>
      <c r="I16" s="113"/>
      <c r="J16" s="109">
        <f t="shared" si="2"/>
        <v>0</v>
      </c>
    </row>
    <row r="17" spans="1:12" s="99" customFormat="1" ht="32.25" customHeight="1">
      <c r="A17" s="111" t="s">
        <v>1463</v>
      </c>
      <c r="B17" s="112" t="s">
        <v>1464</v>
      </c>
      <c r="C17" s="113">
        <f>SUM(C18:C19)</f>
        <v>0</v>
      </c>
      <c r="D17" s="109">
        <f t="shared" si="0"/>
        <v>0</v>
      </c>
      <c r="E17" s="110" t="str">
        <f t="shared" si="1"/>
        <v/>
      </c>
      <c r="G17" s="113">
        <f>SUM(G18:G19)</f>
        <v>0</v>
      </c>
      <c r="H17" s="113">
        <f>SUM(H18:H19)</f>
        <v>0</v>
      </c>
      <c r="I17" s="113">
        <f>SUM(I18:I19)</f>
        <v>0</v>
      </c>
      <c r="J17" s="109">
        <f t="shared" si="2"/>
        <v>0</v>
      </c>
    </row>
    <row r="18" spans="1:12" s="99" customFormat="1" ht="32.25" customHeight="1">
      <c r="A18" s="111" t="s">
        <v>1465</v>
      </c>
      <c r="B18" s="112" t="s">
        <v>1306</v>
      </c>
      <c r="C18" s="113"/>
      <c r="D18" s="109">
        <f t="shared" si="0"/>
        <v>0</v>
      </c>
      <c r="E18" s="110" t="str">
        <f t="shared" si="1"/>
        <v/>
      </c>
      <c r="G18" s="113"/>
      <c r="H18" s="113"/>
      <c r="I18" s="113"/>
      <c r="J18" s="109">
        <f t="shared" si="2"/>
        <v>0</v>
      </c>
    </row>
    <row r="19" spans="1:12" ht="32.25" customHeight="1">
      <c r="A19" s="115" t="s">
        <v>1466</v>
      </c>
      <c r="B19" s="115" t="s">
        <v>1467</v>
      </c>
      <c r="C19" s="113"/>
      <c r="D19" s="109">
        <f t="shared" si="0"/>
        <v>0</v>
      </c>
      <c r="E19" s="116" t="str">
        <f t="shared" si="1"/>
        <v/>
      </c>
      <c r="G19" s="113"/>
      <c r="H19" s="113"/>
      <c r="I19" s="113"/>
      <c r="J19" s="109">
        <f t="shared" si="2"/>
        <v>0</v>
      </c>
    </row>
    <row r="20" spans="1:12" s="99" customFormat="1" ht="32.25" customHeight="1">
      <c r="A20" s="111" t="s">
        <v>1310</v>
      </c>
      <c r="B20" s="112" t="s">
        <v>1311</v>
      </c>
      <c r="C20" s="113">
        <f>SUM(C21:C23)</f>
        <v>319</v>
      </c>
      <c r="D20" s="109">
        <f t="shared" si="0"/>
        <v>0</v>
      </c>
      <c r="E20" s="110">
        <f t="shared" si="1"/>
        <v>0</v>
      </c>
      <c r="G20" s="113">
        <f>SUM(G21:G23)</f>
        <v>0</v>
      </c>
      <c r="H20" s="113">
        <f>SUM(H21:H23)</f>
        <v>0</v>
      </c>
      <c r="I20" s="113">
        <f>SUM(I21:I23)</f>
        <v>0</v>
      </c>
      <c r="J20" s="109">
        <f t="shared" si="2"/>
        <v>0</v>
      </c>
    </row>
    <row r="21" spans="1:12" s="100" customFormat="1" ht="32.25" customHeight="1">
      <c r="A21" s="111" t="s">
        <v>1312</v>
      </c>
      <c r="B21" s="111" t="s">
        <v>1313</v>
      </c>
      <c r="C21" s="113">
        <v>243</v>
      </c>
      <c r="D21" s="109">
        <f t="shared" si="0"/>
        <v>0</v>
      </c>
      <c r="E21" s="110">
        <f t="shared" si="1"/>
        <v>0</v>
      </c>
      <c r="G21" s="113"/>
      <c r="H21" s="113"/>
      <c r="I21" s="113"/>
      <c r="J21" s="109">
        <f t="shared" si="2"/>
        <v>0</v>
      </c>
    </row>
    <row r="22" spans="1:12" s="100" customFormat="1" ht="32.25" customHeight="1">
      <c r="A22" s="111" t="s">
        <v>1314</v>
      </c>
      <c r="B22" s="112" t="s">
        <v>1315</v>
      </c>
      <c r="C22" s="113">
        <v>76</v>
      </c>
      <c r="D22" s="109">
        <f t="shared" si="0"/>
        <v>0</v>
      </c>
      <c r="E22" s="110">
        <f t="shared" si="1"/>
        <v>0</v>
      </c>
      <c r="G22" s="113"/>
      <c r="H22" s="113"/>
      <c r="I22" s="113"/>
      <c r="J22" s="109">
        <f t="shared" si="2"/>
        <v>0</v>
      </c>
    </row>
    <row r="23" spans="1:12" s="99" customFormat="1" ht="32.25" customHeight="1">
      <c r="A23" s="111" t="s">
        <v>1316</v>
      </c>
      <c r="B23" s="112" t="s">
        <v>1317</v>
      </c>
      <c r="C23" s="113"/>
      <c r="D23" s="109">
        <f t="shared" si="0"/>
        <v>0</v>
      </c>
      <c r="E23" s="110" t="str">
        <f t="shared" si="1"/>
        <v/>
      </c>
      <c r="G23" s="113"/>
      <c r="H23" s="113"/>
      <c r="I23" s="113"/>
      <c r="J23" s="109">
        <f t="shared" si="2"/>
        <v>0</v>
      </c>
    </row>
    <row r="24" spans="1:12" ht="32.25" customHeight="1">
      <c r="A24" s="111" t="s">
        <v>1468</v>
      </c>
      <c r="B24" s="111" t="s">
        <v>1442</v>
      </c>
      <c r="C24" s="113">
        <f>SUM(C25:C27)</f>
        <v>0</v>
      </c>
      <c r="D24" s="109">
        <f t="shared" si="0"/>
        <v>0</v>
      </c>
      <c r="E24" s="114" t="str">
        <f t="shared" si="1"/>
        <v/>
      </c>
      <c r="G24" s="113">
        <f>SUM(G25:G27)</f>
        <v>0</v>
      </c>
      <c r="H24" s="113">
        <f>SUM(H25:H27)</f>
        <v>0</v>
      </c>
      <c r="I24" s="113">
        <f>SUM(I25:I27)</f>
        <v>0</v>
      </c>
      <c r="J24" s="109">
        <f t="shared" si="2"/>
        <v>0</v>
      </c>
    </row>
    <row r="25" spans="1:12" s="99" customFormat="1" ht="32.25" customHeight="1">
      <c r="A25" s="111" t="s">
        <v>1469</v>
      </c>
      <c r="B25" s="111" t="s">
        <v>1313</v>
      </c>
      <c r="C25" s="113"/>
      <c r="D25" s="109">
        <f t="shared" si="0"/>
        <v>0</v>
      </c>
      <c r="E25" s="110" t="str">
        <f t="shared" si="1"/>
        <v/>
      </c>
      <c r="G25" s="113"/>
      <c r="H25" s="113"/>
      <c r="I25" s="113"/>
      <c r="J25" s="109">
        <f t="shared" si="2"/>
        <v>0</v>
      </c>
    </row>
    <row r="26" spans="1:12" s="99" customFormat="1" ht="32.25" customHeight="1">
      <c r="A26" s="111" t="s">
        <v>1470</v>
      </c>
      <c r="B26" s="111" t="s">
        <v>1315</v>
      </c>
      <c r="C26" s="113"/>
      <c r="D26" s="109">
        <f t="shared" si="0"/>
        <v>0</v>
      </c>
      <c r="E26" s="110" t="str">
        <f t="shared" si="1"/>
        <v/>
      </c>
      <c r="G26" s="113"/>
      <c r="H26" s="113"/>
      <c r="I26" s="113"/>
      <c r="J26" s="109">
        <f t="shared" si="2"/>
        <v>0</v>
      </c>
    </row>
    <row r="27" spans="1:12" s="99" customFormat="1" ht="32.25" customHeight="1">
      <c r="A27" s="111" t="s">
        <v>1471</v>
      </c>
      <c r="B27" s="112" t="s">
        <v>1472</v>
      </c>
      <c r="C27" s="113"/>
      <c r="D27" s="109">
        <f t="shared" si="0"/>
        <v>0</v>
      </c>
      <c r="E27" s="110" t="str">
        <f t="shared" si="1"/>
        <v/>
      </c>
      <c r="G27" s="113"/>
      <c r="H27" s="113"/>
      <c r="I27" s="113"/>
      <c r="J27" s="109">
        <f t="shared" si="2"/>
        <v>0</v>
      </c>
    </row>
    <row r="28" spans="1:12" s="99" customFormat="1" ht="32.25" customHeight="1">
      <c r="A28" s="111" t="s">
        <v>1473</v>
      </c>
      <c r="B28" s="112" t="s">
        <v>1474</v>
      </c>
      <c r="C28" s="113">
        <f>SUM(C29:C30)</f>
        <v>0</v>
      </c>
      <c r="D28" s="109">
        <f t="shared" si="0"/>
        <v>0</v>
      </c>
      <c r="E28" s="110" t="str">
        <f t="shared" si="1"/>
        <v/>
      </c>
      <c r="G28" s="113">
        <f>SUM(G29:G30)</f>
        <v>0</v>
      </c>
      <c r="H28" s="113">
        <f>SUM(H29:H30)</f>
        <v>0</v>
      </c>
      <c r="I28" s="113">
        <f>SUM(I29:I30)</f>
        <v>0</v>
      </c>
      <c r="J28" s="109">
        <f t="shared" si="2"/>
        <v>0</v>
      </c>
    </row>
    <row r="29" spans="1:12" ht="32.25" customHeight="1">
      <c r="A29" s="115" t="s">
        <v>1475</v>
      </c>
      <c r="B29" s="115" t="s">
        <v>1315</v>
      </c>
      <c r="C29" s="113"/>
      <c r="D29" s="109">
        <f t="shared" si="0"/>
        <v>0</v>
      </c>
      <c r="E29" s="116" t="str">
        <f t="shared" si="1"/>
        <v/>
      </c>
      <c r="G29" s="113"/>
      <c r="H29" s="113"/>
      <c r="I29" s="113"/>
      <c r="J29" s="109">
        <f t="shared" si="2"/>
        <v>0</v>
      </c>
    </row>
    <row r="30" spans="1:12" s="99" customFormat="1" ht="32.25" customHeight="1">
      <c r="A30" s="111" t="s">
        <v>1476</v>
      </c>
      <c r="B30" s="112" t="s">
        <v>1477</v>
      </c>
      <c r="C30" s="113"/>
      <c r="D30" s="109">
        <f t="shared" si="0"/>
        <v>0</v>
      </c>
      <c r="E30" s="114" t="str">
        <f t="shared" si="1"/>
        <v/>
      </c>
      <c r="G30" s="113"/>
      <c r="H30" s="113"/>
      <c r="I30" s="113"/>
      <c r="J30" s="109">
        <f t="shared" si="2"/>
        <v>0</v>
      </c>
    </row>
    <row r="31" spans="1:12" s="99" customFormat="1" ht="32.25" customHeight="1">
      <c r="A31" s="111" t="s">
        <v>1318</v>
      </c>
      <c r="B31" s="111" t="s">
        <v>1319</v>
      </c>
      <c r="C31" s="113">
        <f>SUM(C32:C43)</f>
        <v>128081</v>
      </c>
      <c r="D31" s="109">
        <f t="shared" si="0"/>
        <v>214053</v>
      </c>
      <c r="E31" s="114">
        <f t="shared" si="1"/>
        <v>167.12</v>
      </c>
      <c r="G31" s="113">
        <f>SUM(G32:G43)</f>
        <v>155096</v>
      </c>
      <c r="H31" s="113">
        <f>SUM(H32:H43)</f>
        <v>0</v>
      </c>
      <c r="I31" s="113">
        <f>SUM(I32:I43)</f>
        <v>58957</v>
      </c>
      <c r="J31" s="109">
        <f t="shared" si="2"/>
        <v>214053</v>
      </c>
    </row>
    <row r="32" spans="1:12" ht="32.25" customHeight="1">
      <c r="A32" s="115" t="s">
        <v>1320</v>
      </c>
      <c r="B32" s="115" t="s">
        <v>1321</v>
      </c>
      <c r="C32" s="113">
        <v>40181</v>
      </c>
      <c r="D32" s="109">
        <f t="shared" si="0"/>
        <v>85898</v>
      </c>
      <c r="E32" s="116">
        <f t="shared" si="1"/>
        <v>213.78</v>
      </c>
      <c r="G32" s="113">
        <v>26941</v>
      </c>
      <c r="H32" s="113"/>
      <c r="I32" s="113">
        <v>58957</v>
      </c>
      <c r="J32" s="109">
        <f t="shared" si="2"/>
        <v>85898</v>
      </c>
      <c r="L32" s="101">
        <v>3931</v>
      </c>
    </row>
    <row r="33" spans="1:10" ht="32.25" customHeight="1">
      <c r="A33" s="115" t="s">
        <v>1322</v>
      </c>
      <c r="B33" s="115" t="s">
        <v>1323</v>
      </c>
      <c r="C33" s="113">
        <v>7448</v>
      </c>
      <c r="D33" s="109">
        <f t="shared" si="0"/>
        <v>46852</v>
      </c>
      <c r="E33" s="116">
        <f t="shared" si="1"/>
        <v>629.04999999999995</v>
      </c>
      <c r="G33" s="113">
        <v>46852</v>
      </c>
      <c r="H33" s="113"/>
      <c r="I33" s="113"/>
      <c r="J33" s="109">
        <f t="shared" si="2"/>
        <v>46852</v>
      </c>
    </row>
    <row r="34" spans="1:10" ht="32.25" customHeight="1">
      <c r="A34" s="115" t="s">
        <v>1324</v>
      </c>
      <c r="B34" s="115" t="s">
        <v>1325</v>
      </c>
      <c r="C34" s="113">
        <v>42465</v>
      </c>
      <c r="D34" s="109">
        <f t="shared" si="0"/>
        <v>52281</v>
      </c>
      <c r="E34" s="116">
        <f t="shared" si="1"/>
        <v>123.12</v>
      </c>
      <c r="G34" s="113">
        <v>52281</v>
      </c>
      <c r="H34" s="113"/>
      <c r="I34" s="113"/>
      <c r="J34" s="109">
        <f t="shared" si="2"/>
        <v>52281</v>
      </c>
    </row>
    <row r="35" spans="1:10" s="99" customFormat="1" ht="32.25" customHeight="1">
      <c r="A35" s="111" t="s">
        <v>1326</v>
      </c>
      <c r="B35" s="112" t="s">
        <v>1327</v>
      </c>
      <c r="C35" s="113">
        <v>16605</v>
      </c>
      <c r="D35" s="109">
        <f t="shared" si="0"/>
        <v>19012</v>
      </c>
      <c r="E35" s="114">
        <f t="shared" si="1"/>
        <v>114.5</v>
      </c>
      <c r="G35" s="113">
        <v>19012</v>
      </c>
      <c r="H35" s="113"/>
      <c r="I35" s="113"/>
      <c r="J35" s="109">
        <f t="shared" si="2"/>
        <v>19012</v>
      </c>
    </row>
    <row r="36" spans="1:10" s="99" customFormat="1" ht="32.25" customHeight="1">
      <c r="A36" s="111" t="s">
        <v>1328</v>
      </c>
      <c r="B36" s="111" t="s">
        <v>1329</v>
      </c>
      <c r="C36" s="113">
        <v>15726</v>
      </c>
      <c r="D36" s="109">
        <f t="shared" si="0"/>
        <v>10000</v>
      </c>
      <c r="E36" s="114">
        <f t="shared" si="1"/>
        <v>63.59</v>
      </c>
      <c r="G36" s="113">
        <v>10000</v>
      </c>
      <c r="H36" s="113"/>
      <c r="I36" s="113"/>
      <c r="J36" s="109">
        <f t="shared" si="2"/>
        <v>10000</v>
      </c>
    </row>
    <row r="37" spans="1:10" ht="32.25" customHeight="1">
      <c r="A37" s="115" t="s">
        <v>1330</v>
      </c>
      <c r="B37" s="115" t="s">
        <v>1331</v>
      </c>
      <c r="C37" s="113"/>
      <c r="D37" s="109">
        <f t="shared" si="0"/>
        <v>10</v>
      </c>
      <c r="E37" s="116" t="str">
        <f t="shared" si="1"/>
        <v/>
      </c>
      <c r="G37" s="113">
        <v>10</v>
      </c>
      <c r="H37" s="113"/>
      <c r="I37" s="113"/>
      <c r="J37" s="109">
        <f t="shared" si="2"/>
        <v>10</v>
      </c>
    </row>
    <row r="38" spans="1:10" ht="32.25" customHeight="1">
      <c r="A38" s="115" t="s">
        <v>1332</v>
      </c>
      <c r="B38" s="115" t="s">
        <v>1333</v>
      </c>
      <c r="C38" s="113"/>
      <c r="D38" s="109">
        <f t="shared" si="0"/>
        <v>0</v>
      </c>
      <c r="E38" s="116" t="str">
        <f t="shared" si="1"/>
        <v/>
      </c>
      <c r="G38" s="113"/>
      <c r="H38" s="113"/>
      <c r="I38" s="113"/>
      <c r="J38" s="109">
        <f t="shared" si="2"/>
        <v>0</v>
      </c>
    </row>
    <row r="39" spans="1:10" ht="32.25" customHeight="1">
      <c r="A39" s="115" t="s">
        <v>1334</v>
      </c>
      <c r="B39" s="115" t="s">
        <v>1335</v>
      </c>
      <c r="C39" s="113"/>
      <c r="D39" s="109">
        <f t="shared" si="0"/>
        <v>0</v>
      </c>
      <c r="E39" s="116" t="str">
        <f t="shared" si="1"/>
        <v/>
      </c>
      <c r="G39" s="113"/>
      <c r="H39" s="113"/>
      <c r="I39" s="113"/>
      <c r="J39" s="109">
        <f t="shared" si="2"/>
        <v>0</v>
      </c>
    </row>
    <row r="40" spans="1:10" s="99" customFormat="1" ht="32.25" customHeight="1">
      <c r="A40" s="111" t="s">
        <v>1336</v>
      </c>
      <c r="B40" s="112" t="s">
        <v>1337</v>
      </c>
      <c r="C40" s="113"/>
      <c r="D40" s="109">
        <f t="shared" si="0"/>
        <v>0</v>
      </c>
      <c r="E40" s="114" t="str">
        <f t="shared" si="1"/>
        <v/>
      </c>
      <c r="G40" s="113"/>
      <c r="H40" s="113"/>
      <c r="I40" s="113"/>
      <c r="J40" s="109">
        <f t="shared" si="2"/>
        <v>0</v>
      </c>
    </row>
    <row r="41" spans="1:10" ht="32.25" customHeight="1">
      <c r="A41" s="115" t="s">
        <v>1338</v>
      </c>
      <c r="B41" s="115" t="s">
        <v>1339</v>
      </c>
      <c r="C41" s="113">
        <v>3060</v>
      </c>
      <c r="D41" s="109">
        <f t="shared" si="0"/>
        <v>0</v>
      </c>
      <c r="E41" s="116">
        <f t="shared" si="1"/>
        <v>0</v>
      </c>
      <c r="G41" s="113"/>
      <c r="H41" s="113"/>
      <c r="I41" s="113"/>
      <c r="J41" s="109">
        <f t="shared" si="2"/>
        <v>0</v>
      </c>
    </row>
    <row r="42" spans="1:10" s="99" customFormat="1" ht="32.25" customHeight="1">
      <c r="A42" s="111" t="s">
        <v>1340</v>
      </c>
      <c r="B42" s="111" t="s">
        <v>1341</v>
      </c>
      <c r="C42" s="113"/>
      <c r="D42" s="109">
        <f t="shared" si="0"/>
        <v>0</v>
      </c>
      <c r="E42" s="114" t="str">
        <f t="shared" si="1"/>
        <v/>
      </c>
      <c r="G42" s="113"/>
      <c r="H42" s="113"/>
      <c r="I42" s="113"/>
      <c r="J42" s="109">
        <f t="shared" si="2"/>
        <v>0</v>
      </c>
    </row>
    <row r="43" spans="1:10" s="99" customFormat="1" ht="32.25" customHeight="1">
      <c r="A43" s="111" t="s">
        <v>1342</v>
      </c>
      <c r="B43" s="111" t="s">
        <v>1343</v>
      </c>
      <c r="C43" s="113">
        <v>2596</v>
      </c>
      <c r="D43" s="109">
        <f t="shared" si="0"/>
        <v>0</v>
      </c>
      <c r="E43" s="110">
        <f t="shared" si="1"/>
        <v>0</v>
      </c>
      <c r="G43" s="113"/>
      <c r="H43" s="113"/>
      <c r="I43" s="113"/>
      <c r="J43" s="109">
        <f t="shared" si="2"/>
        <v>0</v>
      </c>
    </row>
    <row r="44" spans="1:10" ht="32.25" customHeight="1">
      <c r="A44" s="111" t="s">
        <v>1344</v>
      </c>
      <c r="B44" s="111" t="s">
        <v>1345</v>
      </c>
      <c r="C44" s="113">
        <f>SUM(C45:C47)</f>
        <v>9484</v>
      </c>
      <c r="D44" s="109">
        <f t="shared" si="0"/>
        <v>8286</v>
      </c>
      <c r="E44" s="114">
        <f t="shared" si="1"/>
        <v>87.37</v>
      </c>
      <c r="G44" s="113">
        <f>SUM(G45:G47)</f>
        <v>2105</v>
      </c>
      <c r="H44" s="113">
        <f>SUM(H45:H47)</f>
        <v>0</v>
      </c>
      <c r="I44" s="113">
        <f>SUM(I45:I47)</f>
        <v>6181</v>
      </c>
      <c r="J44" s="109">
        <f t="shared" si="2"/>
        <v>8286</v>
      </c>
    </row>
    <row r="45" spans="1:10" ht="32.25" customHeight="1">
      <c r="A45" s="115" t="s">
        <v>1346</v>
      </c>
      <c r="B45" s="115" t="s">
        <v>1321</v>
      </c>
      <c r="C45" s="113"/>
      <c r="D45" s="109">
        <f t="shared" si="0"/>
        <v>0</v>
      </c>
      <c r="E45" s="116" t="str">
        <f t="shared" si="1"/>
        <v/>
      </c>
      <c r="G45" s="113"/>
      <c r="H45" s="113"/>
      <c r="I45" s="113"/>
      <c r="J45" s="109">
        <f t="shared" si="2"/>
        <v>0</v>
      </c>
    </row>
    <row r="46" spans="1:10" s="99" customFormat="1" ht="32.25" customHeight="1">
      <c r="A46" s="111" t="s">
        <v>1347</v>
      </c>
      <c r="B46" s="112" t="s">
        <v>1323</v>
      </c>
      <c r="C46" s="113">
        <v>9484</v>
      </c>
      <c r="D46" s="109">
        <f t="shared" si="0"/>
        <v>8286</v>
      </c>
      <c r="E46" s="110">
        <f t="shared" si="1"/>
        <v>87.37</v>
      </c>
      <c r="G46" s="113">
        <v>2105</v>
      </c>
      <c r="H46" s="113"/>
      <c r="I46" s="113">
        <v>6181</v>
      </c>
      <c r="J46" s="109">
        <f t="shared" si="2"/>
        <v>8286</v>
      </c>
    </row>
    <row r="47" spans="1:10" ht="32.25" customHeight="1">
      <c r="A47" s="115" t="s">
        <v>1348</v>
      </c>
      <c r="B47" s="115" t="s">
        <v>1349</v>
      </c>
      <c r="C47" s="113"/>
      <c r="D47" s="109">
        <f t="shared" si="0"/>
        <v>0</v>
      </c>
      <c r="E47" s="116" t="str">
        <f t="shared" si="1"/>
        <v/>
      </c>
      <c r="G47" s="113"/>
      <c r="H47" s="113"/>
      <c r="I47" s="113"/>
      <c r="J47" s="109">
        <f t="shared" si="2"/>
        <v>0</v>
      </c>
    </row>
    <row r="48" spans="1:10" ht="32.25" customHeight="1">
      <c r="A48" s="111" t="s">
        <v>1350</v>
      </c>
      <c r="B48" s="111" t="s">
        <v>1443</v>
      </c>
      <c r="C48" s="113">
        <v>51</v>
      </c>
      <c r="D48" s="109">
        <f t="shared" si="0"/>
        <v>2516</v>
      </c>
      <c r="E48" s="114">
        <f t="shared" si="1"/>
        <v>4933.33</v>
      </c>
      <c r="G48" s="113">
        <v>2481</v>
      </c>
      <c r="H48" s="113">
        <v>35</v>
      </c>
      <c r="I48" s="113"/>
      <c r="J48" s="109">
        <f t="shared" si="2"/>
        <v>2516</v>
      </c>
    </row>
    <row r="49" spans="1:10" ht="32.25" customHeight="1">
      <c r="A49" s="111" t="s">
        <v>1351</v>
      </c>
      <c r="B49" s="111" t="s">
        <v>1444</v>
      </c>
      <c r="C49" s="113">
        <f>SUM(C50:C54)</f>
        <v>20941</v>
      </c>
      <c r="D49" s="109">
        <f t="shared" si="0"/>
        <v>11171</v>
      </c>
      <c r="E49" s="114">
        <f t="shared" si="1"/>
        <v>53.35</v>
      </c>
      <c r="G49" s="113">
        <f>SUM(G50:G54)</f>
        <v>11171</v>
      </c>
      <c r="H49" s="113">
        <f>SUM(H50:H54)</f>
        <v>0</v>
      </c>
      <c r="I49" s="113">
        <f>SUM(I50:I54)</f>
        <v>0</v>
      </c>
      <c r="J49" s="109">
        <f t="shared" si="2"/>
        <v>11171</v>
      </c>
    </row>
    <row r="50" spans="1:10" ht="32.25" customHeight="1">
      <c r="A50" s="115" t="s">
        <v>1352</v>
      </c>
      <c r="B50" s="115" t="s">
        <v>1353</v>
      </c>
      <c r="C50" s="113">
        <v>13099</v>
      </c>
      <c r="D50" s="109">
        <f t="shared" si="0"/>
        <v>1739</v>
      </c>
      <c r="E50" s="116">
        <f t="shared" si="1"/>
        <v>13.28</v>
      </c>
      <c r="G50" s="113">
        <v>1739</v>
      </c>
      <c r="H50" s="113"/>
      <c r="I50" s="113"/>
      <c r="J50" s="109">
        <f t="shared" si="2"/>
        <v>1739</v>
      </c>
    </row>
    <row r="51" spans="1:10" ht="32.25" customHeight="1">
      <c r="A51" s="115" t="s">
        <v>1354</v>
      </c>
      <c r="B51" s="115" t="s">
        <v>1355</v>
      </c>
      <c r="C51" s="113">
        <v>5870</v>
      </c>
      <c r="D51" s="109">
        <f t="shared" si="0"/>
        <v>8340</v>
      </c>
      <c r="E51" s="116">
        <f t="shared" si="1"/>
        <v>142.08000000000001</v>
      </c>
      <c r="G51" s="113">
        <v>8340</v>
      </c>
      <c r="H51" s="113"/>
      <c r="I51" s="113"/>
      <c r="J51" s="109">
        <f t="shared" si="2"/>
        <v>8340</v>
      </c>
    </row>
    <row r="52" spans="1:10" s="99" customFormat="1" ht="32.25" customHeight="1">
      <c r="A52" s="111" t="s">
        <v>1356</v>
      </c>
      <c r="B52" s="111" t="s">
        <v>1357</v>
      </c>
      <c r="C52" s="113"/>
      <c r="D52" s="109">
        <f t="shared" si="0"/>
        <v>0</v>
      </c>
      <c r="E52" s="110" t="str">
        <f t="shared" si="1"/>
        <v/>
      </c>
      <c r="G52" s="113"/>
      <c r="H52" s="113"/>
      <c r="I52" s="113"/>
      <c r="J52" s="109">
        <f t="shared" si="2"/>
        <v>0</v>
      </c>
    </row>
    <row r="53" spans="1:10" ht="32.25" customHeight="1">
      <c r="A53" s="115" t="s">
        <v>1358</v>
      </c>
      <c r="B53" s="115" t="s">
        <v>1359</v>
      </c>
      <c r="C53" s="113">
        <v>133</v>
      </c>
      <c r="D53" s="109">
        <f t="shared" si="0"/>
        <v>100</v>
      </c>
      <c r="E53" s="116">
        <f t="shared" ref="E53:E66" si="3">IFERROR(ROUND(D53/C53*100,2),"")</f>
        <v>75.19</v>
      </c>
      <c r="G53" s="113">
        <v>100</v>
      </c>
      <c r="H53" s="113"/>
      <c r="I53" s="113"/>
      <c r="J53" s="109">
        <f t="shared" si="2"/>
        <v>100</v>
      </c>
    </row>
    <row r="54" spans="1:10" s="99" customFormat="1" ht="32.25" customHeight="1">
      <c r="A54" s="111" t="s">
        <v>1360</v>
      </c>
      <c r="B54" s="112" t="s">
        <v>1361</v>
      </c>
      <c r="C54" s="113">
        <v>1839</v>
      </c>
      <c r="D54" s="109">
        <f t="shared" si="0"/>
        <v>992</v>
      </c>
      <c r="E54" s="110">
        <f t="shared" si="3"/>
        <v>53.94</v>
      </c>
      <c r="G54" s="113">
        <v>992</v>
      </c>
      <c r="H54" s="113"/>
      <c r="I54" s="113"/>
      <c r="J54" s="109">
        <f t="shared" si="2"/>
        <v>992</v>
      </c>
    </row>
    <row r="55" spans="1:10" s="99" customFormat="1" ht="32.25" customHeight="1">
      <c r="A55" s="111" t="s">
        <v>1362</v>
      </c>
      <c r="B55" s="112" t="s">
        <v>1445</v>
      </c>
      <c r="C55" s="113">
        <f>SUM(C56:C58)</f>
        <v>106</v>
      </c>
      <c r="D55" s="109">
        <f t="shared" si="0"/>
        <v>206</v>
      </c>
      <c r="E55" s="110">
        <f t="shared" si="3"/>
        <v>194.34</v>
      </c>
      <c r="G55" s="113">
        <f>SUM(G56:G58)</f>
        <v>206</v>
      </c>
      <c r="H55" s="113">
        <f>SUM(H56:H58)</f>
        <v>0</v>
      </c>
      <c r="I55" s="113">
        <f>SUM(I56:I58)</f>
        <v>0</v>
      </c>
      <c r="J55" s="109">
        <f t="shared" si="2"/>
        <v>206</v>
      </c>
    </row>
    <row r="56" spans="1:10" s="99" customFormat="1" ht="32.25" customHeight="1">
      <c r="A56" s="111" t="s">
        <v>1363</v>
      </c>
      <c r="B56" s="112" t="s">
        <v>1364</v>
      </c>
      <c r="C56" s="113">
        <v>106</v>
      </c>
      <c r="D56" s="109">
        <f t="shared" si="0"/>
        <v>197</v>
      </c>
      <c r="E56" s="110">
        <f t="shared" si="3"/>
        <v>185.85</v>
      </c>
      <c r="G56" s="113">
        <v>197</v>
      </c>
      <c r="H56" s="113"/>
      <c r="I56" s="113"/>
      <c r="J56" s="109">
        <f t="shared" si="2"/>
        <v>197</v>
      </c>
    </row>
    <row r="57" spans="1:10" ht="32.25" customHeight="1">
      <c r="A57" s="115" t="s">
        <v>1365</v>
      </c>
      <c r="B57" s="115" t="s">
        <v>1366</v>
      </c>
      <c r="C57" s="113"/>
      <c r="D57" s="109">
        <f t="shared" si="0"/>
        <v>9</v>
      </c>
      <c r="E57" s="116" t="str">
        <f t="shared" si="3"/>
        <v/>
      </c>
      <c r="G57" s="113">
        <v>9</v>
      </c>
      <c r="H57" s="113"/>
      <c r="I57" s="113"/>
      <c r="J57" s="109">
        <f t="shared" si="2"/>
        <v>9</v>
      </c>
    </row>
    <row r="58" spans="1:10" s="99" customFormat="1" ht="32.25" customHeight="1">
      <c r="A58" s="111" t="s">
        <v>1367</v>
      </c>
      <c r="B58" s="112" t="s">
        <v>1368</v>
      </c>
      <c r="C58" s="113"/>
      <c r="D58" s="109">
        <f t="shared" si="0"/>
        <v>0</v>
      </c>
      <c r="E58" s="110" t="str">
        <f t="shared" si="3"/>
        <v/>
      </c>
      <c r="G58" s="113"/>
      <c r="H58" s="113"/>
      <c r="I58" s="113"/>
      <c r="J58" s="109">
        <f t="shared" si="2"/>
        <v>0</v>
      </c>
    </row>
    <row r="59" spans="1:10" s="99" customFormat="1" ht="32.25" customHeight="1">
      <c r="A59" s="111" t="s">
        <v>1446</v>
      </c>
      <c r="B59" s="112" t="s">
        <v>1447</v>
      </c>
      <c r="C59" s="113">
        <f>SUM(C60:C62)</f>
        <v>8700</v>
      </c>
      <c r="D59" s="109">
        <f t="shared" si="0"/>
        <v>0</v>
      </c>
      <c r="E59" s="110">
        <f t="shared" si="3"/>
        <v>0</v>
      </c>
      <c r="G59" s="113">
        <f>SUM(G60:G62)</f>
        <v>0</v>
      </c>
      <c r="H59" s="113">
        <f>SUM(H60:H62)</f>
        <v>0</v>
      </c>
      <c r="I59" s="113">
        <f>SUM(I60:I62)</f>
        <v>0</v>
      </c>
      <c r="J59" s="109">
        <f t="shared" si="2"/>
        <v>0</v>
      </c>
    </row>
    <row r="60" spans="1:10" ht="32.25" customHeight="1">
      <c r="A60" s="115" t="s">
        <v>1478</v>
      </c>
      <c r="B60" s="115" t="s">
        <v>1321</v>
      </c>
      <c r="C60" s="113">
        <v>8700</v>
      </c>
      <c r="D60" s="109">
        <f t="shared" si="0"/>
        <v>0</v>
      </c>
      <c r="E60" s="116">
        <f t="shared" si="3"/>
        <v>0</v>
      </c>
      <c r="G60" s="113"/>
      <c r="H60" s="113"/>
      <c r="I60" s="113"/>
      <c r="J60" s="109">
        <f t="shared" si="2"/>
        <v>0</v>
      </c>
    </row>
    <row r="61" spans="1:10" ht="32.25" customHeight="1">
      <c r="A61" s="115" t="s">
        <v>1479</v>
      </c>
      <c r="B61" s="115" t="s">
        <v>1323</v>
      </c>
      <c r="C61" s="113"/>
      <c r="D61" s="109">
        <f t="shared" si="0"/>
        <v>0</v>
      </c>
      <c r="E61" s="116" t="str">
        <f t="shared" si="3"/>
        <v/>
      </c>
      <c r="G61" s="113"/>
      <c r="H61" s="113"/>
      <c r="I61" s="113"/>
      <c r="J61" s="109">
        <f t="shared" si="2"/>
        <v>0</v>
      </c>
    </row>
    <row r="62" spans="1:10" s="99" customFormat="1" ht="32.25" customHeight="1">
      <c r="A62" s="111" t="s">
        <v>1480</v>
      </c>
      <c r="B62" s="112" t="s">
        <v>1481</v>
      </c>
      <c r="C62" s="113"/>
      <c r="D62" s="109">
        <f t="shared" si="0"/>
        <v>0</v>
      </c>
      <c r="E62" s="110" t="str">
        <f t="shared" si="3"/>
        <v/>
      </c>
      <c r="G62" s="113"/>
      <c r="H62" s="113"/>
      <c r="I62" s="113"/>
      <c r="J62" s="109">
        <f t="shared" si="2"/>
        <v>0</v>
      </c>
    </row>
    <row r="63" spans="1:10" s="99" customFormat="1" ht="32.25" customHeight="1">
      <c r="A63" s="111" t="s">
        <v>1448</v>
      </c>
      <c r="B63" s="112" t="s">
        <v>1449</v>
      </c>
      <c r="C63" s="113">
        <f>SUM(C64:C66)</f>
        <v>0</v>
      </c>
      <c r="D63" s="109">
        <f t="shared" si="0"/>
        <v>0</v>
      </c>
      <c r="E63" s="110" t="str">
        <f t="shared" si="3"/>
        <v/>
      </c>
      <c r="G63" s="113">
        <f>SUM(G64:G66)</f>
        <v>0</v>
      </c>
      <c r="H63" s="113">
        <f>SUM(H64:H66)</f>
        <v>0</v>
      </c>
      <c r="I63" s="113">
        <f>SUM(I64:I66)</f>
        <v>0</v>
      </c>
      <c r="J63" s="109">
        <f t="shared" si="2"/>
        <v>0</v>
      </c>
    </row>
    <row r="64" spans="1:10" s="99" customFormat="1" ht="32.25" customHeight="1">
      <c r="A64" s="111" t="s">
        <v>1482</v>
      </c>
      <c r="B64" s="111" t="s">
        <v>1321</v>
      </c>
      <c r="C64" s="113"/>
      <c r="D64" s="109">
        <f t="shared" si="0"/>
        <v>0</v>
      </c>
      <c r="E64" s="110" t="str">
        <f t="shared" si="3"/>
        <v/>
      </c>
      <c r="G64" s="113"/>
      <c r="H64" s="113"/>
      <c r="I64" s="113"/>
      <c r="J64" s="109">
        <f t="shared" si="2"/>
        <v>0</v>
      </c>
    </row>
    <row r="65" spans="1:10" s="99" customFormat="1" ht="32.25" customHeight="1">
      <c r="A65" s="111" t="s">
        <v>1483</v>
      </c>
      <c r="B65" s="112" t="s">
        <v>1323</v>
      </c>
      <c r="C65" s="113"/>
      <c r="D65" s="109">
        <f t="shared" si="0"/>
        <v>0</v>
      </c>
      <c r="E65" s="110" t="str">
        <f t="shared" si="3"/>
        <v/>
      </c>
      <c r="G65" s="113"/>
      <c r="H65" s="113"/>
      <c r="I65" s="113"/>
      <c r="J65" s="109">
        <f t="shared" si="2"/>
        <v>0</v>
      </c>
    </row>
    <row r="66" spans="1:10" s="99" customFormat="1" ht="32.25" customHeight="1">
      <c r="A66" s="108" t="s">
        <v>1484</v>
      </c>
      <c r="B66" s="117" t="s">
        <v>1485</v>
      </c>
      <c r="C66" s="113"/>
      <c r="D66" s="109">
        <f t="shared" si="0"/>
        <v>0</v>
      </c>
      <c r="E66" s="114" t="str">
        <f t="shared" si="3"/>
        <v/>
      </c>
      <c r="G66" s="113"/>
      <c r="H66" s="113"/>
      <c r="I66" s="113"/>
      <c r="J66" s="109">
        <f t="shared" si="2"/>
        <v>0</v>
      </c>
    </row>
    <row r="67" spans="1:10" ht="32.25" customHeight="1">
      <c r="A67" s="108" t="s">
        <v>1369</v>
      </c>
      <c r="B67" s="108" t="s">
        <v>1486</v>
      </c>
      <c r="C67" s="113">
        <f>SUM(C68:C71)</f>
        <v>291</v>
      </c>
      <c r="D67" s="109">
        <f t="shared" si="0"/>
        <v>0</v>
      </c>
      <c r="E67" s="114"/>
      <c r="G67" s="113">
        <f>SUM(G68:G71)</f>
        <v>0</v>
      </c>
      <c r="H67" s="113">
        <f>SUM(H68:H71)</f>
        <v>0</v>
      </c>
      <c r="I67" s="113">
        <f>SUM(I68:I71)</f>
        <v>0</v>
      </c>
      <c r="J67" s="109">
        <f t="shared" si="2"/>
        <v>0</v>
      </c>
    </row>
    <row r="68" spans="1:10" ht="32.25" customHeight="1">
      <c r="A68" s="108" t="s">
        <v>1371</v>
      </c>
      <c r="B68" s="108" t="s">
        <v>1372</v>
      </c>
      <c r="C68" s="114"/>
      <c r="D68" s="109">
        <f t="shared" si="0"/>
        <v>0</v>
      </c>
      <c r="E68" s="114"/>
      <c r="G68" s="114"/>
      <c r="H68" s="114"/>
      <c r="I68" s="114"/>
      <c r="J68" s="109">
        <f t="shared" si="2"/>
        <v>0</v>
      </c>
    </row>
    <row r="69" spans="1:10" ht="32.25" customHeight="1">
      <c r="A69" s="108" t="s">
        <v>1373</v>
      </c>
      <c r="B69" s="108" t="s">
        <v>1374</v>
      </c>
      <c r="C69" s="114"/>
      <c r="D69" s="109">
        <f t="shared" si="0"/>
        <v>0</v>
      </c>
      <c r="E69" s="114"/>
      <c r="G69" s="114"/>
      <c r="H69" s="114"/>
      <c r="I69" s="114"/>
      <c r="J69" s="109">
        <f t="shared" si="2"/>
        <v>0</v>
      </c>
    </row>
    <row r="70" spans="1:10" ht="32.25" customHeight="1">
      <c r="A70" s="108" t="s">
        <v>1375</v>
      </c>
      <c r="B70" s="108" t="s">
        <v>1376</v>
      </c>
      <c r="C70" s="114"/>
      <c r="D70" s="109">
        <f t="shared" ref="D70:D102" si="4">J70</f>
        <v>0</v>
      </c>
      <c r="E70" s="114"/>
      <c r="G70" s="114"/>
      <c r="H70" s="114"/>
      <c r="I70" s="114"/>
      <c r="J70" s="109">
        <f t="shared" ref="J70:J102" si="5">SUM(G70:I70)</f>
        <v>0</v>
      </c>
    </row>
    <row r="71" spans="1:10" ht="32.25" customHeight="1">
      <c r="A71" s="108" t="s">
        <v>1377</v>
      </c>
      <c r="B71" s="108" t="s">
        <v>1378</v>
      </c>
      <c r="C71" s="114">
        <v>291</v>
      </c>
      <c r="D71" s="109">
        <f t="shared" si="4"/>
        <v>0</v>
      </c>
      <c r="E71" s="114"/>
      <c r="G71" s="114"/>
      <c r="H71" s="114"/>
      <c r="I71" s="114"/>
      <c r="J71" s="109">
        <f t="shared" si="5"/>
        <v>0</v>
      </c>
    </row>
    <row r="72" spans="1:10" ht="32.25" customHeight="1">
      <c r="A72" s="108" t="s">
        <v>1385</v>
      </c>
      <c r="B72" s="108" t="s">
        <v>1386</v>
      </c>
      <c r="C72" s="113">
        <f>SUM(C73:C75)</f>
        <v>0</v>
      </c>
      <c r="D72" s="109">
        <f t="shared" si="4"/>
        <v>8800</v>
      </c>
      <c r="E72" s="114"/>
      <c r="G72" s="113">
        <f>SUM(G73:G75)</f>
        <v>8800</v>
      </c>
      <c r="H72" s="113">
        <f>SUM(H73:H75)</f>
        <v>0</v>
      </c>
      <c r="I72" s="113">
        <f>SUM(I73:I75)</f>
        <v>0</v>
      </c>
      <c r="J72" s="109">
        <f t="shared" si="5"/>
        <v>8800</v>
      </c>
    </row>
    <row r="73" spans="1:10" ht="32.25" customHeight="1">
      <c r="A73" s="108" t="s">
        <v>1487</v>
      </c>
      <c r="B73" s="108" t="s">
        <v>1488</v>
      </c>
      <c r="C73" s="114"/>
      <c r="D73" s="109">
        <f t="shared" si="4"/>
        <v>8800</v>
      </c>
      <c r="E73" s="114"/>
      <c r="G73" s="114">
        <v>8800</v>
      </c>
      <c r="H73" s="114"/>
      <c r="I73" s="114"/>
      <c r="J73" s="109">
        <f t="shared" si="5"/>
        <v>8800</v>
      </c>
    </row>
    <row r="74" spans="1:10" ht="32.25" customHeight="1">
      <c r="A74" s="108" t="s">
        <v>1489</v>
      </c>
      <c r="B74" s="108" t="s">
        <v>1490</v>
      </c>
      <c r="C74" s="114"/>
      <c r="D74" s="109">
        <f t="shared" si="4"/>
        <v>0</v>
      </c>
      <c r="E74" s="114"/>
      <c r="G74" s="114"/>
      <c r="H74" s="114"/>
      <c r="I74" s="114"/>
      <c r="J74" s="109">
        <f t="shared" si="5"/>
        <v>0</v>
      </c>
    </row>
    <row r="75" spans="1:10" ht="32.25" customHeight="1">
      <c r="A75" s="108" t="s">
        <v>1491</v>
      </c>
      <c r="B75" s="108" t="s">
        <v>1492</v>
      </c>
      <c r="C75" s="114"/>
      <c r="D75" s="109">
        <f t="shared" si="4"/>
        <v>0</v>
      </c>
      <c r="E75" s="114"/>
      <c r="G75" s="114"/>
      <c r="H75" s="114"/>
      <c r="I75" s="114"/>
      <c r="J75" s="109">
        <f t="shared" si="5"/>
        <v>0</v>
      </c>
    </row>
    <row r="76" spans="1:10" ht="32.25" customHeight="1">
      <c r="A76" s="108" t="s">
        <v>1387</v>
      </c>
      <c r="B76" s="108" t="s">
        <v>1388</v>
      </c>
      <c r="C76" s="113">
        <f>SUM(C77:C84)</f>
        <v>0</v>
      </c>
      <c r="D76" s="109">
        <f t="shared" si="4"/>
        <v>0</v>
      </c>
      <c r="E76" s="110" t="str">
        <f t="shared" ref="E76" si="6">IFERROR(ROUND(D76/C76*100,2),"")</f>
        <v/>
      </c>
      <c r="G76" s="113">
        <f>SUM(G77:G84)</f>
        <v>0</v>
      </c>
      <c r="H76" s="113">
        <f>SUM(H77:H84)</f>
        <v>0</v>
      </c>
      <c r="I76" s="113">
        <f>SUM(I77:I84)</f>
        <v>0</v>
      </c>
      <c r="J76" s="109">
        <f t="shared" si="5"/>
        <v>0</v>
      </c>
    </row>
    <row r="77" spans="1:10" ht="32.25" customHeight="1">
      <c r="A77" s="108" t="s">
        <v>1389</v>
      </c>
      <c r="B77" s="108" t="s">
        <v>1390</v>
      </c>
      <c r="C77" s="114"/>
      <c r="D77" s="109">
        <f t="shared" si="4"/>
        <v>0</v>
      </c>
      <c r="E77" s="114"/>
      <c r="G77" s="114"/>
      <c r="H77" s="114"/>
      <c r="I77" s="114"/>
      <c r="J77" s="109">
        <f t="shared" si="5"/>
        <v>0</v>
      </c>
    </row>
    <row r="78" spans="1:10" ht="32.25" customHeight="1">
      <c r="A78" s="108" t="s">
        <v>1391</v>
      </c>
      <c r="B78" s="108" t="s">
        <v>1392</v>
      </c>
      <c r="C78" s="114"/>
      <c r="D78" s="109">
        <f t="shared" si="4"/>
        <v>0</v>
      </c>
      <c r="E78" s="114"/>
      <c r="G78" s="114"/>
      <c r="H78" s="114"/>
      <c r="I78" s="114"/>
      <c r="J78" s="109">
        <f t="shared" si="5"/>
        <v>0</v>
      </c>
    </row>
    <row r="79" spans="1:10" ht="32.25" customHeight="1">
      <c r="A79" s="108" t="s">
        <v>1393</v>
      </c>
      <c r="B79" s="108" t="s">
        <v>1394</v>
      </c>
      <c r="C79" s="114"/>
      <c r="D79" s="109">
        <f t="shared" si="4"/>
        <v>0</v>
      </c>
      <c r="E79" s="114"/>
      <c r="G79" s="114"/>
      <c r="H79" s="114"/>
      <c r="I79" s="114"/>
      <c r="J79" s="109">
        <f t="shared" si="5"/>
        <v>0</v>
      </c>
    </row>
    <row r="80" spans="1:10" ht="32.25" customHeight="1">
      <c r="A80" s="108" t="s">
        <v>1395</v>
      </c>
      <c r="B80" s="108" t="s">
        <v>1396</v>
      </c>
      <c r="C80" s="114"/>
      <c r="D80" s="109">
        <f t="shared" si="4"/>
        <v>0</v>
      </c>
      <c r="E80" s="114"/>
      <c r="G80" s="114"/>
      <c r="H80" s="114"/>
      <c r="I80" s="114"/>
      <c r="J80" s="109">
        <f t="shared" si="5"/>
        <v>0</v>
      </c>
    </row>
    <row r="81" spans="1:10" ht="32.25" customHeight="1">
      <c r="A81" s="108" t="s">
        <v>1397</v>
      </c>
      <c r="B81" s="108" t="s">
        <v>1398</v>
      </c>
      <c r="C81" s="114"/>
      <c r="D81" s="109">
        <f t="shared" si="4"/>
        <v>0</v>
      </c>
      <c r="E81" s="114"/>
      <c r="G81" s="114"/>
      <c r="H81" s="114"/>
      <c r="I81" s="114"/>
      <c r="J81" s="109">
        <f t="shared" si="5"/>
        <v>0</v>
      </c>
    </row>
    <row r="82" spans="1:10" ht="32.25" customHeight="1">
      <c r="A82" s="108" t="s">
        <v>1399</v>
      </c>
      <c r="B82" s="108" t="s">
        <v>1400</v>
      </c>
      <c r="C82" s="114"/>
      <c r="D82" s="109">
        <f t="shared" si="4"/>
        <v>0</v>
      </c>
      <c r="E82" s="114"/>
      <c r="G82" s="114"/>
      <c r="H82" s="114"/>
      <c r="I82" s="114"/>
      <c r="J82" s="109">
        <f t="shared" si="5"/>
        <v>0</v>
      </c>
    </row>
    <row r="83" spans="1:10" ht="32.25" customHeight="1">
      <c r="A83" s="108" t="s">
        <v>1401</v>
      </c>
      <c r="B83" s="108" t="s">
        <v>1402</v>
      </c>
      <c r="C83" s="114"/>
      <c r="D83" s="109">
        <f t="shared" si="4"/>
        <v>0</v>
      </c>
      <c r="E83" s="114"/>
      <c r="G83" s="114"/>
      <c r="H83" s="114"/>
      <c r="I83" s="114"/>
      <c r="J83" s="109">
        <f t="shared" si="5"/>
        <v>0</v>
      </c>
    </row>
    <row r="84" spans="1:10" ht="32.25" customHeight="1">
      <c r="A84" s="108" t="s">
        <v>1403</v>
      </c>
      <c r="B84" s="108" t="s">
        <v>1404</v>
      </c>
      <c r="C84" s="114"/>
      <c r="D84" s="109">
        <f t="shared" si="4"/>
        <v>0</v>
      </c>
      <c r="E84" s="114"/>
      <c r="G84" s="114"/>
      <c r="H84" s="114"/>
      <c r="I84" s="114"/>
      <c r="J84" s="109">
        <f t="shared" si="5"/>
        <v>0</v>
      </c>
    </row>
    <row r="85" spans="1:10" ht="32.25" customHeight="1">
      <c r="A85" s="108" t="s">
        <v>1405</v>
      </c>
      <c r="B85" s="108" t="s">
        <v>1450</v>
      </c>
      <c r="C85" s="113">
        <f>SUM(C86:C96)</f>
        <v>124</v>
      </c>
      <c r="D85" s="109">
        <f t="shared" si="4"/>
        <v>2</v>
      </c>
      <c r="E85" s="110">
        <f t="shared" ref="E85" si="7">IFERROR(ROUND(D85/C85*100,2),"")</f>
        <v>1.61</v>
      </c>
      <c r="G85" s="113">
        <f>SUM(G86:G96)</f>
        <v>0</v>
      </c>
      <c r="H85" s="113">
        <f>SUM(H86:H96)</f>
        <v>2</v>
      </c>
      <c r="I85" s="113">
        <f>SUM(I86:I96)</f>
        <v>0</v>
      </c>
      <c r="J85" s="109">
        <f t="shared" si="5"/>
        <v>2</v>
      </c>
    </row>
    <row r="86" spans="1:10" ht="32.25" customHeight="1">
      <c r="A86" s="108" t="s">
        <v>1406</v>
      </c>
      <c r="B86" s="108" t="s">
        <v>1407</v>
      </c>
      <c r="C86" s="114"/>
      <c r="D86" s="109">
        <f t="shared" si="4"/>
        <v>0</v>
      </c>
      <c r="E86" s="114"/>
      <c r="G86" s="114"/>
      <c r="H86" s="114"/>
      <c r="I86" s="114"/>
      <c r="J86" s="109">
        <f t="shared" si="5"/>
        <v>0</v>
      </c>
    </row>
    <row r="87" spans="1:10" ht="32.25" customHeight="1">
      <c r="A87" s="108" t="s">
        <v>1408</v>
      </c>
      <c r="B87" s="108" t="s">
        <v>1409</v>
      </c>
      <c r="C87" s="114">
        <v>109</v>
      </c>
      <c r="D87" s="109">
        <f t="shared" si="4"/>
        <v>0</v>
      </c>
      <c r="E87" s="114"/>
      <c r="G87" s="114"/>
      <c r="H87" s="114"/>
      <c r="I87" s="114"/>
      <c r="J87" s="109">
        <f t="shared" si="5"/>
        <v>0</v>
      </c>
    </row>
    <row r="88" spans="1:10" ht="32.25" customHeight="1">
      <c r="A88" s="108" t="s">
        <v>1410</v>
      </c>
      <c r="B88" s="108" t="s">
        <v>1411</v>
      </c>
      <c r="C88" s="114">
        <v>9</v>
      </c>
      <c r="D88" s="109">
        <f t="shared" si="4"/>
        <v>0</v>
      </c>
      <c r="E88" s="114"/>
      <c r="G88" s="114"/>
      <c r="H88" s="114"/>
      <c r="I88" s="114"/>
      <c r="J88" s="109">
        <f t="shared" si="5"/>
        <v>0</v>
      </c>
    </row>
    <row r="89" spans="1:10" ht="32.25" customHeight="1">
      <c r="A89" s="108" t="s">
        <v>1412</v>
      </c>
      <c r="B89" s="108" t="s">
        <v>1413</v>
      </c>
      <c r="C89" s="114">
        <v>6</v>
      </c>
      <c r="D89" s="109">
        <f t="shared" si="4"/>
        <v>0</v>
      </c>
      <c r="E89" s="114"/>
      <c r="G89" s="114"/>
      <c r="H89" s="114"/>
      <c r="I89" s="114"/>
      <c r="J89" s="109">
        <f t="shared" si="5"/>
        <v>0</v>
      </c>
    </row>
    <row r="90" spans="1:10" ht="32.25" customHeight="1">
      <c r="A90" s="108" t="s">
        <v>1414</v>
      </c>
      <c r="B90" s="108" t="s">
        <v>1415</v>
      </c>
      <c r="C90" s="114"/>
      <c r="D90" s="109">
        <f t="shared" si="4"/>
        <v>0</v>
      </c>
      <c r="E90" s="114"/>
      <c r="G90" s="114"/>
      <c r="H90" s="114"/>
      <c r="I90" s="114"/>
      <c r="J90" s="109">
        <f t="shared" si="5"/>
        <v>0</v>
      </c>
    </row>
    <row r="91" spans="1:10" ht="32.25" customHeight="1">
      <c r="A91" s="108" t="s">
        <v>1416</v>
      </c>
      <c r="B91" s="108" t="s">
        <v>1417</v>
      </c>
      <c r="C91" s="114"/>
      <c r="D91" s="109">
        <f t="shared" si="4"/>
        <v>2</v>
      </c>
      <c r="E91" s="114"/>
      <c r="G91" s="114"/>
      <c r="H91" s="114">
        <v>2</v>
      </c>
      <c r="I91" s="114"/>
      <c r="J91" s="109">
        <f t="shared" si="5"/>
        <v>2</v>
      </c>
    </row>
    <row r="92" spans="1:10" ht="32.25" customHeight="1">
      <c r="A92" s="108" t="s">
        <v>1418</v>
      </c>
      <c r="B92" s="108" t="s">
        <v>1419</v>
      </c>
      <c r="C92" s="114"/>
      <c r="D92" s="109">
        <f t="shared" si="4"/>
        <v>0</v>
      </c>
      <c r="E92" s="114"/>
      <c r="G92" s="114"/>
      <c r="H92" s="114"/>
      <c r="I92" s="114"/>
      <c r="J92" s="109">
        <f t="shared" si="5"/>
        <v>0</v>
      </c>
    </row>
    <row r="93" spans="1:10" ht="32.25" customHeight="1">
      <c r="A93" s="108" t="s">
        <v>1420</v>
      </c>
      <c r="B93" s="108" t="s">
        <v>1421</v>
      </c>
      <c r="C93" s="114"/>
      <c r="D93" s="109">
        <f t="shared" si="4"/>
        <v>0</v>
      </c>
      <c r="E93" s="114"/>
      <c r="G93" s="114"/>
      <c r="H93" s="114"/>
      <c r="I93" s="114"/>
      <c r="J93" s="109">
        <f t="shared" si="5"/>
        <v>0</v>
      </c>
    </row>
    <row r="94" spans="1:10" ht="32.25" customHeight="1">
      <c r="A94" s="108" t="s">
        <v>1422</v>
      </c>
      <c r="B94" s="108" t="s">
        <v>1423</v>
      </c>
      <c r="C94" s="114"/>
      <c r="D94" s="109">
        <f t="shared" si="4"/>
        <v>0</v>
      </c>
      <c r="E94" s="114"/>
      <c r="G94" s="114"/>
      <c r="H94" s="114"/>
      <c r="I94" s="114"/>
      <c r="J94" s="109">
        <f t="shared" si="5"/>
        <v>0</v>
      </c>
    </row>
    <row r="95" spans="1:10" ht="32.25" customHeight="1">
      <c r="A95" s="108" t="s">
        <v>1424</v>
      </c>
      <c r="B95" s="108" t="s">
        <v>1425</v>
      </c>
      <c r="C95" s="114"/>
      <c r="D95" s="109">
        <f t="shared" si="4"/>
        <v>0</v>
      </c>
      <c r="E95" s="114"/>
      <c r="G95" s="114"/>
      <c r="H95" s="114"/>
      <c r="I95" s="114"/>
      <c r="J95" s="109">
        <f t="shared" si="5"/>
        <v>0</v>
      </c>
    </row>
    <row r="96" spans="1:10" ht="32.25" customHeight="1">
      <c r="A96" s="108" t="s">
        <v>1426</v>
      </c>
      <c r="B96" s="108" t="s">
        <v>1427</v>
      </c>
      <c r="C96" s="114"/>
      <c r="D96" s="109">
        <f t="shared" si="4"/>
        <v>0</v>
      </c>
      <c r="E96" s="114"/>
      <c r="G96" s="114"/>
      <c r="H96" s="114"/>
      <c r="I96" s="114"/>
      <c r="J96" s="109">
        <f t="shared" si="5"/>
        <v>0</v>
      </c>
    </row>
    <row r="97" spans="1:10" ht="32.25" customHeight="1">
      <c r="A97" s="108" t="s">
        <v>1428</v>
      </c>
      <c r="B97" s="108" t="s">
        <v>1429</v>
      </c>
      <c r="C97" s="113">
        <f>SUM(C98:C102)</f>
        <v>6829</v>
      </c>
      <c r="D97" s="109">
        <f t="shared" si="4"/>
        <v>7021</v>
      </c>
      <c r="E97" s="110">
        <f t="shared" ref="E97" si="8">IFERROR(ROUND(D97/C97*100,2),"")</f>
        <v>102.81</v>
      </c>
      <c r="G97" s="113">
        <f>SUM(G98:G102)</f>
        <v>7021</v>
      </c>
      <c r="H97" s="113">
        <f>SUM(H98:H102)</f>
        <v>0</v>
      </c>
      <c r="I97" s="113">
        <f>SUM(I98:I102)</f>
        <v>0</v>
      </c>
      <c r="J97" s="109">
        <f t="shared" si="5"/>
        <v>7021</v>
      </c>
    </row>
    <row r="98" spans="1:10" ht="32.25" customHeight="1">
      <c r="A98" s="108" t="s">
        <v>1430</v>
      </c>
      <c r="B98" s="108" t="s">
        <v>1431</v>
      </c>
      <c r="C98" s="114">
        <v>6829</v>
      </c>
      <c r="D98" s="109">
        <f t="shared" si="4"/>
        <v>7021</v>
      </c>
      <c r="E98" s="114"/>
      <c r="G98" s="114">
        <v>7021</v>
      </c>
      <c r="H98" s="114"/>
      <c r="I98" s="114"/>
      <c r="J98" s="109">
        <f t="shared" si="5"/>
        <v>7021</v>
      </c>
    </row>
    <row r="99" spans="1:10" ht="32.25" customHeight="1">
      <c r="A99" s="108" t="s">
        <v>1493</v>
      </c>
      <c r="B99" s="108" t="s">
        <v>1432</v>
      </c>
      <c r="C99" s="114"/>
      <c r="D99" s="109">
        <f t="shared" si="4"/>
        <v>0</v>
      </c>
      <c r="E99" s="114"/>
      <c r="G99" s="114"/>
      <c r="H99" s="114"/>
      <c r="I99" s="114"/>
      <c r="J99" s="109">
        <f t="shared" si="5"/>
        <v>0</v>
      </c>
    </row>
    <row r="100" spans="1:10" ht="32.25" customHeight="1">
      <c r="A100" s="108" t="s">
        <v>1494</v>
      </c>
      <c r="B100" s="108" t="s">
        <v>1495</v>
      </c>
      <c r="C100" s="114"/>
      <c r="D100" s="109">
        <f t="shared" si="4"/>
        <v>0</v>
      </c>
      <c r="E100" s="114"/>
      <c r="G100" s="114"/>
      <c r="H100" s="114"/>
      <c r="I100" s="114"/>
      <c r="J100" s="109">
        <f t="shared" si="5"/>
        <v>0</v>
      </c>
    </row>
    <row r="101" spans="1:10" ht="32.25" customHeight="1">
      <c r="A101" s="108" t="s">
        <v>1496</v>
      </c>
      <c r="B101" s="108" t="s">
        <v>1497</v>
      </c>
      <c r="C101" s="114"/>
      <c r="D101" s="109">
        <f t="shared" si="4"/>
        <v>0</v>
      </c>
      <c r="E101" s="114"/>
      <c r="G101" s="114"/>
      <c r="H101" s="114"/>
      <c r="I101" s="114"/>
      <c r="J101" s="109">
        <f t="shared" si="5"/>
        <v>0</v>
      </c>
    </row>
    <row r="102" spans="1:10" ht="32.25" customHeight="1">
      <c r="A102" s="108" t="s">
        <v>1498</v>
      </c>
      <c r="B102" s="108" t="s">
        <v>1499</v>
      </c>
      <c r="C102" s="114"/>
      <c r="D102" s="109">
        <f t="shared" si="4"/>
        <v>0</v>
      </c>
      <c r="E102" s="114"/>
      <c r="G102" s="114"/>
      <c r="H102" s="114"/>
      <c r="I102" s="114"/>
      <c r="J102" s="109">
        <f t="shared" si="5"/>
        <v>0</v>
      </c>
    </row>
  </sheetData>
  <autoFilter ref="A4:E102">
    <extLst/>
  </autoFilter>
  <mergeCells count="3">
    <mergeCell ref="A1:B1"/>
    <mergeCell ref="A2:E2"/>
    <mergeCell ref="D3:E3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94" orientation="portrait"/>
  <headerFooter>
    <oddFooter>&amp;C第&amp;P页/共&amp;N页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16"/>
  <sheetViews>
    <sheetView workbookViewId="0">
      <selection activeCell="M15" sqref="M15"/>
    </sheetView>
  </sheetViews>
  <sheetFormatPr defaultColWidth="13.375" defaultRowHeight="32.25" customHeight="1"/>
  <cols>
    <col min="1" max="1" width="29.5" style="83" customWidth="1"/>
    <col min="2" max="2" width="12" style="83" customWidth="1"/>
    <col min="3" max="3" width="10.375" style="83" customWidth="1"/>
    <col min="4" max="5" width="12" style="83" customWidth="1"/>
    <col min="6" max="6" width="10.25" style="83" customWidth="1"/>
    <col min="7" max="7" width="13.5" style="83" customWidth="1"/>
    <col min="8" max="256" width="13.375" style="83"/>
    <col min="257" max="257" width="29.5" style="83" customWidth="1"/>
    <col min="258" max="258" width="12" style="83" customWidth="1"/>
    <col min="259" max="259" width="10.375" style="83" customWidth="1"/>
    <col min="260" max="261" width="12" style="83" customWidth="1"/>
    <col min="262" max="262" width="10.25" style="83" customWidth="1"/>
    <col min="263" max="263" width="13.5" style="83" customWidth="1"/>
    <col min="264" max="512" width="13.375" style="83"/>
    <col min="513" max="513" width="29.5" style="83" customWidth="1"/>
    <col min="514" max="514" width="12" style="83" customWidth="1"/>
    <col min="515" max="515" width="10.375" style="83" customWidth="1"/>
    <col min="516" max="517" width="12" style="83" customWidth="1"/>
    <col min="518" max="518" width="10.25" style="83" customWidth="1"/>
    <col min="519" max="519" width="13.5" style="83" customWidth="1"/>
    <col min="520" max="768" width="13.375" style="83"/>
    <col min="769" max="769" width="29.5" style="83" customWidth="1"/>
    <col min="770" max="770" width="12" style="83" customWidth="1"/>
    <col min="771" max="771" width="10.375" style="83" customWidth="1"/>
    <col min="772" max="773" width="12" style="83" customWidth="1"/>
    <col min="774" max="774" width="10.25" style="83" customWidth="1"/>
    <col min="775" max="775" width="13.5" style="83" customWidth="1"/>
    <col min="776" max="1024" width="13.375" style="83"/>
    <col min="1025" max="1025" width="29.5" style="83" customWidth="1"/>
    <col min="1026" max="1026" width="12" style="83" customWidth="1"/>
    <col min="1027" max="1027" width="10.375" style="83" customWidth="1"/>
    <col min="1028" max="1029" width="12" style="83" customWidth="1"/>
    <col min="1030" max="1030" width="10.25" style="83" customWidth="1"/>
    <col min="1031" max="1031" width="13.5" style="83" customWidth="1"/>
    <col min="1032" max="1280" width="13.375" style="83"/>
    <col min="1281" max="1281" width="29.5" style="83" customWidth="1"/>
    <col min="1282" max="1282" width="12" style="83" customWidth="1"/>
    <col min="1283" max="1283" width="10.375" style="83" customWidth="1"/>
    <col min="1284" max="1285" width="12" style="83" customWidth="1"/>
    <col min="1286" max="1286" width="10.25" style="83" customWidth="1"/>
    <col min="1287" max="1287" width="13.5" style="83" customWidth="1"/>
    <col min="1288" max="1536" width="13.375" style="83"/>
    <col min="1537" max="1537" width="29.5" style="83" customWidth="1"/>
    <col min="1538" max="1538" width="12" style="83" customWidth="1"/>
    <col min="1539" max="1539" width="10.375" style="83" customWidth="1"/>
    <col min="1540" max="1541" width="12" style="83" customWidth="1"/>
    <col min="1542" max="1542" width="10.25" style="83" customWidth="1"/>
    <col min="1543" max="1543" width="13.5" style="83" customWidth="1"/>
    <col min="1544" max="1792" width="13.375" style="83"/>
    <col min="1793" max="1793" width="29.5" style="83" customWidth="1"/>
    <col min="1794" max="1794" width="12" style="83" customWidth="1"/>
    <col min="1795" max="1795" width="10.375" style="83" customWidth="1"/>
    <col min="1796" max="1797" width="12" style="83" customWidth="1"/>
    <col min="1798" max="1798" width="10.25" style="83" customWidth="1"/>
    <col min="1799" max="1799" width="13.5" style="83" customWidth="1"/>
    <col min="1800" max="2048" width="13.375" style="83"/>
    <col min="2049" max="2049" width="29.5" style="83" customWidth="1"/>
    <col min="2050" max="2050" width="12" style="83" customWidth="1"/>
    <col min="2051" max="2051" width="10.375" style="83" customWidth="1"/>
    <col min="2052" max="2053" width="12" style="83" customWidth="1"/>
    <col min="2054" max="2054" width="10.25" style="83" customWidth="1"/>
    <col min="2055" max="2055" width="13.5" style="83" customWidth="1"/>
    <col min="2056" max="2304" width="13.375" style="83"/>
    <col min="2305" max="2305" width="29.5" style="83" customWidth="1"/>
    <col min="2306" max="2306" width="12" style="83" customWidth="1"/>
    <col min="2307" max="2307" width="10.375" style="83" customWidth="1"/>
    <col min="2308" max="2309" width="12" style="83" customWidth="1"/>
    <col min="2310" max="2310" width="10.25" style="83" customWidth="1"/>
    <col min="2311" max="2311" width="13.5" style="83" customWidth="1"/>
    <col min="2312" max="2560" width="13.375" style="83"/>
    <col min="2561" max="2561" width="29.5" style="83" customWidth="1"/>
    <col min="2562" max="2562" width="12" style="83" customWidth="1"/>
    <col min="2563" max="2563" width="10.375" style="83" customWidth="1"/>
    <col min="2564" max="2565" width="12" style="83" customWidth="1"/>
    <col min="2566" max="2566" width="10.25" style="83" customWidth="1"/>
    <col min="2567" max="2567" width="13.5" style="83" customWidth="1"/>
    <col min="2568" max="2816" width="13.375" style="83"/>
    <col min="2817" max="2817" width="29.5" style="83" customWidth="1"/>
    <col min="2818" max="2818" width="12" style="83" customWidth="1"/>
    <col min="2819" max="2819" width="10.375" style="83" customWidth="1"/>
    <col min="2820" max="2821" width="12" style="83" customWidth="1"/>
    <col min="2822" max="2822" width="10.25" style="83" customWidth="1"/>
    <col min="2823" max="2823" width="13.5" style="83" customWidth="1"/>
    <col min="2824" max="3072" width="13.375" style="83"/>
    <col min="3073" max="3073" width="29.5" style="83" customWidth="1"/>
    <col min="3074" max="3074" width="12" style="83" customWidth="1"/>
    <col min="3075" max="3075" width="10.375" style="83" customWidth="1"/>
    <col min="3076" max="3077" width="12" style="83" customWidth="1"/>
    <col min="3078" max="3078" width="10.25" style="83" customWidth="1"/>
    <col min="3079" max="3079" width="13.5" style="83" customWidth="1"/>
    <col min="3080" max="3328" width="13.375" style="83"/>
    <col min="3329" max="3329" width="29.5" style="83" customWidth="1"/>
    <col min="3330" max="3330" width="12" style="83" customWidth="1"/>
    <col min="3331" max="3331" width="10.375" style="83" customWidth="1"/>
    <col min="3332" max="3333" width="12" style="83" customWidth="1"/>
    <col min="3334" max="3334" width="10.25" style="83" customWidth="1"/>
    <col min="3335" max="3335" width="13.5" style="83" customWidth="1"/>
    <col min="3336" max="3584" width="13.375" style="83"/>
    <col min="3585" max="3585" width="29.5" style="83" customWidth="1"/>
    <col min="3586" max="3586" width="12" style="83" customWidth="1"/>
    <col min="3587" max="3587" width="10.375" style="83" customWidth="1"/>
    <col min="3588" max="3589" width="12" style="83" customWidth="1"/>
    <col min="3590" max="3590" width="10.25" style="83" customWidth="1"/>
    <col min="3591" max="3591" width="13.5" style="83" customWidth="1"/>
    <col min="3592" max="3840" width="13.375" style="83"/>
    <col min="3841" max="3841" width="29.5" style="83" customWidth="1"/>
    <col min="3842" max="3842" width="12" style="83" customWidth="1"/>
    <col min="3843" max="3843" width="10.375" style="83" customWidth="1"/>
    <col min="3844" max="3845" width="12" style="83" customWidth="1"/>
    <col min="3846" max="3846" width="10.25" style="83" customWidth="1"/>
    <col min="3847" max="3847" width="13.5" style="83" customWidth="1"/>
    <col min="3848" max="4096" width="13.375" style="83"/>
    <col min="4097" max="4097" width="29.5" style="83" customWidth="1"/>
    <col min="4098" max="4098" width="12" style="83" customWidth="1"/>
    <col min="4099" max="4099" width="10.375" style="83" customWidth="1"/>
    <col min="4100" max="4101" width="12" style="83" customWidth="1"/>
    <col min="4102" max="4102" width="10.25" style="83" customWidth="1"/>
    <col min="4103" max="4103" width="13.5" style="83" customWidth="1"/>
    <col min="4104" max="4352" width="13.375" style="83"/>
    <col min="4353" max="4353" width="29.5" style="83" customWidth="1"/>
    <col min="4354" max="4354" width="12" style="83" customWidth="1"/>
    <col min="4355" max="4355" width="10.375" style="83" customWidth="1"/>
    <col min="4356" max="4357" width="12" style="83" customWidth="1"/>
    <col min="4358" max="4358" width="10.25" style="83" customWidth="1"/>
    <col min="4359" max="4359" width="13.5" style="83" customWidth="1"/>
    <col min="4360" max="4608" width="13.375" style="83"/>
    <col min="4609" max="4609" width="29.5" style="83" customWidth="1"/>
    <col min="4610" max="4610" width="12" style="83" customWidth="1"/>
    <col min="4611" max="4611" width="10.375" style="83" customWidth="1"/>
    <col min="4612" max="4613" width="12" style="83" customWidth="1"/>
    <col min="4614" max="4614" width="10.25" style="83" customWidth="1"/>
    <col min="4615" max="4615" width="13.5" style="83" customWidth="1"/>
    <col min="4616" max="4864" width="13.375" style="83"/>
    <col min="4865" max="4865" width="29.5" style="83" customWidth="1"/>
    <col min="4866" max="4866" width="12" style="83" customWidth="1"/>
    <col min="4867" max="4867" width="10.375" style="83" customWidth="1"/>
    <col min="4868" max="4869" width="12" style="83" customWidth="1"/>
    <col min="4870" max="4870" width="10.25" style="83" customWidth="1"/>
    <col min="4871" max="4871" width="13.5" style="83" customWidth="1"/>
    <col min="4872" max="5120" width="13.375" style="83"/>
    <col min="5121" max="5121" width="29.5" style="83" customWidth="1"/>
    <col min="5122" max="5122" width="12" style="83" customWidth="1"/>
    <col min="5123" max="5123" width="10.375" style="83" customWidth="1"/>
    <col min="5124" max="5125" width="12" style="83" customWidth="1"/>
    <col min="5126" max="5126" width="10.25" style="83" customWidth="1"/>
    <col min="5127" max="5127" width="13.5" style="83" customWidth="1"/>
    <col min="5128" max="5376" width="13.375" style="83"/>
    <col min="5377" max="5377" width="29.5" style="83" customWidth="1"/>
    <col min="5378" max="5378" width="12" style="83" customWidth="1"/>
    <col min="5379" max="5379" width="10.375" style="83" customWidth="1"/>
    <col min="5380" max="5381" width="12" style="83" customWidth="1"/>
    <col min="5382" max="5382" width="10.25" style="83" customWidth="1"/>
    <col min="5383" max="5383" width="13.5" style="83" customWidth="1"/>
    <col min="5384" max="5632" width="13.375" style="83"/>
    <col min="5633" max="5633" width="29.5" style="83" customWidth="1"/>
    <col min="5634" max="5634" width="12" style="83" customWidth="1"/>
    <col min="5635" max="5635" width="10.375" style="83" customWidth="1"/>
    <col min="5636" max="5637" width="12" style="83" customWidth="1"/>
    <col min="5638" max="5638" width="10.25" style="83" customWidth="1"/>
    <col min="5639" max="5639" width="13.5" style="83" customWidth="1"/>
    <col min="5640" max="5888" width="13.375" style="83"/>
    <col min="5889" max="5889" width="29.5" style="83" customWidth="1"/>
    <col min="5890" max="5890" width="12" style="83" customWidth="1"/>
    <col min="5891" max="5891" width="10.375" style="83" customWidth="1"/>
    <col min="5892" max="5893" width="12" style="83" customWidth="1"/>
    <col min="5894" max="5894" width="10.25" style="83" customWidth="1"/>
    <col min="5895" max="5895" width="13.5" style="83" customWidth="1"/>
    <col min="5896" max="6144" width="13.375" style="83"/>
    <col min="6145" max="6145" width="29.5" style="83" customWidth="1"/>
    <col min="6146" max="6146" width="12" style="83" customWidth="1"/>
    <col min="6147" max="6147" width="10.375" style="83" customWidth="1"/>
    <col min="6148" max="6149" width="12" style="83" customWidth="1"/>
    <col min="6150" max="6150" width="10.25" style="83" customWidth="1"/>
    <col min="6151" max="6151" width="13.5" style="83" customWidth="1"/>
    <col min="6152" max="6400" width="13.375" style="83"/>
    <col min="6401" max="6401" width="29.5" style="83" customWidth="1"/>
    <col min="6402" max="6402" width="12" style="83" customWidth="1"/>
    <col min="6403" max="6403" width="10.375" style="83" customWidth="1"/>
    <col min="6404" max="6405" width="12" style="83" customWidth="1"/>
    <col min="6406" max="6406" width="10.25" style="83" customWidth="1"/>
    <col min="6407" max="6407" width="13.5" style="83" customWidth="1"/>
    <col min="6408" max="6656" width="13.375" style="83"/>
    <col min="6657" max="6657" width="29.5" style="83" customWidth="1"/>
    <col min="6658" max="6658" width="12" style="83" customWidth="1"/>
    <col min="6659" max="6659" width="10.375" style="83" customWidth="1"/>
    <col min="6660" max="6661" width="12" style="83" customWidth="1"/>
    <col min="6662" max="6662" width="10.25" style="83" customWidth="1"/>
    <col min="6663" max="6663" width="13.5" style="83" customWidth="1"/>
    <col min="6664" max="6912" width="13.375" style="83"/>
    <col min="6913" max="6913" width="29.5" style="83" customWidth="1"/>
    <col min="6914" max="6914" width="12" style="83" customWidth="1"/>
    <col min="6915" max="6915" width="10.375" style="83" customWidth="1"/>
    <col min="6916" max="6917" width="12" style="83" customWidth="1"/>
    <col min="6918" max="6918" width="10.25" style="83" customWidth="1"/>
    <col min="6919" max="6919" width="13.5" style="83" customWidth="1"/>
    <col min="6920" max="7168" width="13.375" style="83"/>
    <col min="7169" max="7169" width="29.5" style="83" customWidth="1"/>
    <col min="7170" max="7170" width="12" style="83" customWidth="1"/>
    <col min="7171" max="7171" width="10.375" style="83" customWidth="1"/>
    <col min="7172" max="7173" width="12" style="83" customWidth="1"/>
    <col min="7174" max="7174" width="10.25" style="83" customWidth="1"/>
    <col min="7175" max="7175" width="13.5" style="83" customWidth="1"/>
    <col min="7176" max="7424" width="13.375" style="83"/>
    <col min="7425" max="7425" width="29.5" style="83" customWidth="1"/>
    <col min="7426" max="7426" width="12" style="83" customWidth="1"/>
    <col min="7427" max="7427" width="10.375" style="83" customWidth="1"/>
    <col min="7428" max="7429" width="12" style="83" customWidth="1"/>
    <col min="7430" max="7430" width="10.25" style="83" customWidth="1"/>
    <col min="7431" max="7431" width="13.5" style="83" customWidth="1"/>
    <col min="7432" max="7680" width="13.375" style="83"/>
    <col min="7681" max="7681" width="29.5" style="83" customWidth="1"/>
    <col min="7682" max="7682" width="12" style="83" customWidth="1"/>
    <col min="7683" max="7683" width="10.375" style="83" customWidth="1"/>
    <col min="7684" max="7685" width="12" style="83" customWidth="1"/>
    <col min="7686" max="7686" width="10.25" style="83" customWidth="1"/>
    <col min="7687" max="7687" width="13.5" style="83" customWidth="1"/>
    <col min="7688" max="7936" width="13.375" style="83"/>
    <col min="7937" max="7937" width="29.5" style="83" customWidth="1"/>
    <col min="7938" max="7938" width="12" style="83" customWidth="1"/>
    <col min="7939" max="7939" width="10.375" style="83" customWidth="1"/>
    <col min="7940" max="7941" width="12" style="83" customWidth="1"/>
    <col min="7942" max="7942" width="10.25" style="83" customWidth="1"/>
    <col min="7943" max="7943" width="13.5" style="83" customWidth="1"/>
    <col min="7944" max="8192" width="13.375" style="83"/>
    <col min="8193" max="8193" width="29.5" style="83" customWidth="1"/>
    <col min="8194" max="8194" width="12" style="83" customWidth="1"/>
    <col min="8195" max="8195" width="10.375" style="83" customWidth="1"/>
    <col min="8196" max="8197" width="12" style="83" customWidth="1"/>
    <col min="8198" max="8198" width="10.25" style="83" customWidth="1"/>
    <col min="8199" max="8199" width="13.5" style="83" customWidth="1"/>
    <col min="8200" max="8448" width="13.375" style="83"/>
    <col min="8449" max="8449" width="29.5" style="83" customWidth="1"/>
    <col min="8450" max="8450" width="12" style="83" customWidth="1"/>
    <col min="8451" max="8451" width="10.375" style="83" customWidth="1"/>
    <col min="8452" max="8453" width="12" style="83" customWidth="1"/>
    <col min="8454" max="8454" width="10.25" style="83" customWidth="1"/>
    <col min="8455" max="8455" width="13.5" style="83" customWidth="1"/>
    <col min="8456" max="8704" width="13.375" style="83"/>
    <col min="8705" max="8705" width="29.5" style="83" customWidth="1"/>
    <col min="8706" max="8706" width="12" style="83" customWidth="1"/>
    <col min="8707" max="8707" width="10.375" style="83" customWidth="1"/>
    <col min="8708" max="8709" width="12" style="83" customWidth="1"/>
    <col min="8710" max="8710" width="10.25" style="83" customWidth="1"/>
    <col min="8711" max="8711" width="13.5" style="83" customWidth="1"/>
    <col min="8712" max="8960" width="13.375" style="83"/>
    <col min="8961" max="8961" width="29.5" style="83" customWidth="1"/>
    <col min="8962" max="8962" width="12" style="83" customWidth="1"/>
    <col min="8963" max="8963" width="10.375" style="83" customWidth="1"/>
    <col min="8964" max="8965" width="12" style="83" customWidth="1"/>
    <col min="8966" max="8966" width="10.25" style="83" customWidth="1"/>
    <col min="8967" max="8967" width="13.5" style="83" customWidth="1"/>
    <col min="8968" max="9216" width="13.375" style="83"/>
    <col min="9217" max="9217" width="29.5" style="83" customWidth="1"/>
    <col min="9218" max="9218" width="12" style="83" customWidth="1"/>
    <col min="9219" max="9219" width="10.375" style="83" customWidth="1"/>
    <col min="9220" max="9221" width="12" style="83" customWidth="1"/>
    <col min="9222" max="9222" width="10.25" style="83" customWidth="1"/>
    <col min="9223" max="9223" width="13.5" style="83" customWidth="1"/>
    <col min="9224" max="9472" width="13.375" style="83"/>
    <col min="9473" max="9473" width="29.5" style="83" customWidth="1"/>
    <col min="9474" max="9474" width="12" style="83" customWidth="1"/>
    <col min="9475" max="9475" width="10.375" style="83" customWidth="1"/>
    <col min="9476" max="9477" width="12" style="83" customWidth="1"/>
    <col min="9478" max="9478" width="10.25" style="83" customWidth="1"/>
    <col min="9479" max="9479" width="13.5" style="83" customWidth="1"/>
    <col min="9480" max="9728" width="13.375" style="83"/>
    <col min="9729" max="9729" width="29.5" style="83" customWidth="1"/>
    <col min="9730" max="9730" width="12" style="83" customWidth="1"/>
    <col min="9731" max="9731" width="10.375" style="83" customWidth="1"/>
    <col min="9732" max="9733" width="12" style="83" customWidth="1"/>
    <col min="9734" max="9734" width="10.25" style="83" customWidth="1"/>
    <col min="9735" max="9735" width="13.5" style="83" customWidth="1"/>
    <col min="9736" max="9984" width="13.375" style="83"/>
    <col min="9985" max="9985" width="29.5" style="83" customWidth="1"/>
    <col min="9986" max="9986" width="12" style="83" customWidth="1"/>
    <col min="9987" max="9987" width="10.375" style="83" customWidth="1"/>
    <col min="9988" max="9989" width="12" style="83" customWidth="1"/>
    <col min="9990" max="9990" width="10.25" style="83" customWidth="1"/>
    <col min="9991" max="9991" width="13.5" style="83" customWidth="1"/>
    <col min="9992" max="10240" width="13.375" style="83"/>
    <col min="10241" max="10241" width="29.5" style="83" customWidth="1"/>
    <col min="10242" max="10242" width="12" style="83" customWidth="1"/>
    <col min="10243" max="10243" width="10.375" style="83" customWidth="1"/>
    <col min="10244" max="10245" width="12" style="83" customWidth="1"/>
    <col min="10246" max="10246" width="10.25" style="83" customWidth="1"/>
    <col min="10247" max="10247" width="13.5" style="83" customWidth="1"/>
    <col min="10248" max="10496" width="13.375" style="83"/>
    <col min="10497" max="10497" width="29.5" style="83" customWidth="1"/>
    <col min="10498" max="10498" width="12" style="83" customWidth="1"/>
    <col min="10499" max="10499" width="10.375" style="83" customWidth="1"/>
    <col min="10500" max="10501" width="12" style="83" customWidth="1"/>
    <col min="10502" max="10502" width="10.25" style="83" customWidth="1"/>
    <col min="10503" max="10503" width="13.5" style="83" customWidth="1"/>
    <col min="10504" max="10752" width="13.375" style="83"/>
    <col min="10753" max="10753" width="29.5" style="83" customWidth="1"/>
    <col min="10754" max="10754" width="12" style="83" customWidth="1"/>
    <col min="10755" max="10755" width="10.375" style="83" customWidth="1"/>
    <col min="10756" max="10757" width="12" style="83" customWidth="1"/>
    <col min="10758" max="10758" width="10.25" style="83" customWidth="1"/>
    <col min="10759" max="10759" width="13.5" style="83" customWidth="1"/>
    <col min="10760" max="11008" width="13.375" style="83"/>
    <col min="11009" max="11009" width="29.5" style="83" customWidth="1"/>
    <col min="11010" max="11010" width="12" style="83" customWidth="1"/>
    <col min="11011" max="11011" width="10.375" style="83" customWidth="1"/>
    <col min="11012" max="11013" width="12" style="83" customWidth="1"/>
    <col min="11014" max="11014" width="10.25" style="83" customWidth="1"/>
    <col min="11015" max="11015" width="13.5" style="83" customWidth="1"/>
    <col min="11016" max="11264" width="13.375" style="83"/>
    <col min="11265" max="11265" width="29.5" style="83" customWidth="1"/>
    <col min="11266" max="11266" width="12" style="83" customWidth="1"/>
    <col min="11267" max="11267" width="10.375" style="83" customWidth="1"/>
    <col min="11268" max="11269" width="12" style="83" customWidth="1"/>
    <col min="11270" max="11270" width="10.25" style="83" customWidth="1"/>
    <col min="11271" max="11271" width="13.5" style="83" customWidth="1"/>
    <col min="11272" max="11520" width="13.375" style="83"/>
    <col min="11521" max="11521" width="29.5" style="83" customWidth="1"/>
    <col min="11522" max="11522" width="12" style="83" customWidth="1"/>
    <col min="11523" max="11523" width="10.375" style="83" customWidth="1"/>
    <col min="11524" max="11525" width="12" style="83" customWidth="1"/>
    <col min="11526" max="11526" width="10.25" style="83" customWidth="1"/>
    <col min="11527" max="11527" width="13.5" style="83" customWidth="1"/>
    <col min="11528" max="11776" width="13.375" style="83"/>
    <col min="11777" max="11777" width="29.5" style="83" customWidth="1"/>
    <col min="11778" max="11778" width="12" style="83" customWidth="1"/>
    <col min="11779" max="11779" width="10.375" style="83" customWidth="1"/>
    <col min="11780" max="11781" width="12" style="83" customWidth="1"/>
    <col min="11782" max="11782" width="10.25" style="83" customWidth="1"/>
    <col min="11783" max="11783" width="13.5" style="83" customWidth="1"/>
    <col min="11784" max="12032" width="13.375" style="83"/>
    <col min="12033" max="12033" width="29.5" style="83" customWidth="1"/>
    <col min="12034" max="12034" width="12" style="83" customWidth="1"/>
    <col min="12035" max="12035" width="10.375" style="83" customWidth="1"/>
    <col min="12036" max="12037" width="12" style="83" customWidth="1"/>
    <col min="12038" max="12038" width="10.25" style="83" customWidth="1"/>
    <col min="12039" max="12039" width="13.5" style="83" customWidth="1"/>
    <col min="12040" max="12288" width="13.375" style="83"/>
    <col min="12289" max="12289" width="29.5" style="83" customWidth="1"/>
    <col min="12290" max="12290" width="12" style="83" customWidth="1"/>
    <col min="12291" max="12291" width="10.375" style="83" customWidth="1"/>
    <col min="12292" max="12293" width="12" style="83" customWidth="1"/>
    <col min="12294" max="12294" width="10.25" style="83" customWidth="1"/>
    <col min="12295" max="12295" width="13.5" style="83" customWidth="1"/>
    <col min="12296" max="12544" width="13.375" style="83"/>
    <col min="12545" max="12545" width="29.5" style="83" customWidth="1"/>
    <col min="12546" max="12546" width="12" style="83" customWidth="1"/>
    <col min="12547" max="12547" width="10.375" style="83" customWidth="1"/>
    <col min="12548" max="12549" width="12" style="83" customWidth="1"/>
    <col min="12550" max="12550" width="10.25" style="83" customWidth="1"/>
    <col min="12551" max="12551" width="13.5" style="83" customWidth="1"/>
    <col min="12552" max="12800" width="13.375" style="83"/>
    <col min="12801" max="12801" width="29.5" style="83" customWidth="1"/>
    <col min="12802" max="12802" width="12" style="83" customWidth="1"/>
    <col min="12803" max="12803" width="10.375" style="83" customWidth="1"/>
    <col min="12804" max="12805" width="12" style="83" customWidth="1"/>
    <col min="12806" max="12806" width="10.25" style="83" customWidth="1"/>
    <col min="12807" max="12807" width="13.5" style="83" customWidth="1"/>
    <col min="12808" max="13056" width="13.375" style="83"/>
    <col min="13057" max="13057" width="29.5" style="83" customWidth="1"/>
    <col min="13058" max="13058" width="12" style="83" customWidth="1"/>
    <col min="13059" max="13059" width="10.375" style="83" customWidth="1"/>
    <col min="13060" max="13061" width="12" style="83" customWidth="1"/>
    <col min="13062" max="13062" width="10.25" style="83" customWidth="1"/>
    <col min="13063" max="13063" width="13.5" style="83" customWidth="1"/>
    <col min="13064" max="13312" width="13.375" style="83"/>
    <col min="13313" max="13313" width="29.5" style="83" customWidth="1"/>
    <col min="13314" max="13314" width="12" style="83" customWidth="1"/>
    <col min="13315" max="13315" width="10.375" style="83" customWidth="1"/>
    <col min="13316" max="13317" width="12" style="83" customWidth="1"/>
    <col min="13318" max="13318" width="10.25" style="83" customWidth="1"/>
    <col min="13319" max="13319" width="13.5" style="83" customWidth="1"/>
    <col min="13320" max="13568" width="13.375" style="83"/>
    <col min="13569" max="13569" width="29.5" style="83" customWidth="1"/>
    <col min="13570" max="13570" width="12" style="83" customWidth="1"/>
    <col min="13571" max="13571" width="10.375" style="83" customWidth="1"/>
    <col min="13572" max="13573" width="12" style="83" customWidth="1"/>
    <col min="13574" max="13574" width="10.25" style="83" customWidth="1"/>
    <col min="13575" max="13575" width="13.5" style="83" customWidth="1"/>
    <col min="13576" max="13824" width="13.375" style="83"/>
    <col min="13825" max="13825" width="29.5" style="83" customWidth="1"/>
    <col min="13826" max="13826" width="12" style="83" customWidth="1"/>
    <col min="13827" max="13827" width="10.375" style="83" customWidth="1"/>
    <col min="13828" max="13829" width="12" style="83" customWidth="1"/>
    <col min="13830" max="13830" width="10.25" style="83" customWidth="1"/>
    <col min="13831" max="13831" width="13.5" style="83" customWidth="1"/>
    <col min="13832" max="14080" width="13.375" style="83"/>
    <col min="14081" max="14081" width="29.5" style="83" customWidth="1"/>
    <col min="14082" max="14082" width="12" style="83" customWidth="1"/>
    <col min="14083" max="14083" width="10.375" style="83" customWidth="1"/>
    <col min="14084" max="14085" width="12" style="83" customWidth="1"/>
    <col min="14086" max="14086" width="10.25" style="83" customWidth="1"/>
    <col min="14087" max="14087" width="13.5" style="83" customWidth="1"/>
    <col min="14088" max="14336" width="13.375" style="83"/>
    <col min="14337" max="14337" width="29.5" style="83" customWidth="1"/>
    <col min="14338" max="14338" width="12" style="83" customWidth="1"/>
    <col min="14339" max="14339" width="10.375" style="83" customWidth="1"/>
    <col min="14340" max="14341" width="12" style="83" customWidth="1"/>
    <col min="14342" max="14342" width="10.25" style="83" customWidth="1"/>
    <col min="14343" max="14343" width="13.5" style="83" customWidth="1"/>
    <col min="14344" max="14592" width="13.375" style="83"/>
    <col min="14593" max="14593" width="29.5" style="83" customWidth="1"/>
    <col min="14594" max="14594" width="12" style="83" customWidth="1"/>
    <col min="14595" max="14595" width="10.375" style="83" customWidth="1"/>
    <col min="14596" max="14597" width="12" style="83" customWidth="1"/>
    <col min="14598" max="14598" width="10.25" style="83" customWidth="1"/>
    <col min="14599" max="14599" width="13.5" style="83" customWidth="1"/>
    <col min="14600" max="14848" width="13.375" style="83"/>
    <col min="14849" max="14849" width="29.5" style="83" customWidth="1"/>
    <col min="14850" max="14850" width="12" style="83" customWidth="1"/>
    <col min="14851" max="14851" width="10.375" style="83" customWidth="1"/>
    <col min="14852" max="14853" width="12" style="83" customWidth="1"/>
    <col min="14854" max="14854" width="10.25" style="83" customWidth="1"/>
    <col min="14855" max="14855" width="13.5" style="83" customWidth="1"/>
    <col min="14856" max="15104" width="13.375" style="83"/>
    <col min="15105" max="15105" width="29.5" style="83" customWidth="1"/>
    <col min="15106" max="15106" width="12" style="83" customWidth="1"/>
    <col min="15107" max="15107" width="10.375" style="83" customWidth="1"/>
    <col min="15108" max="15109" width="12" style="83" customWidth="1"/>
    <col min="15110" max="15110" width="10.25" style="83" customWidth="1"/>
    <col min="15111" max="15111" width="13.5" style="83" customWidth="1"/>
    <col min="15112" max="15360" width="13.375" style="83"/>
    <col min="15361" max="15361" width="29.5" style="83" customWidth="1"/>
    <col min="15362" max="15362" width="12" style="83" customWidth="1"/>
    <col min="15363" max="15363" width="10.375" style="83" customWidth="1"/>
    <col min="15364" max="15365" width="12" style="83" customWidth="1"/>
    <col min="15366" max="15366" width="10.25" style="83" customWidth="1"/>
    <col min="15367" max="15367" width="13.5" style="83" customWidth="1"/>
    <col min="15368" max="15616" width="13.375" style="83"/>
    <col min="15617" max="15617" width="29.5" style="83" customWidth="1"/>
    <col min="15618" max="15618" width="12" style="83" customWidth="1"/>
    <col min="15619" max="15619" width="10.375" style="83" customWidth="1"/>
    <col min="15620" max="15621" width="12" style="83" customWidth="1"/>
    <col min="15622" max="15622" width="10.25" style="83" customWidth="1"/>
    <col min="15623" max="15623" width="13.5" style="83" customWidth="1"/>
    <col min="15624" max="15872" width="13.375" style="83"/>
    <col min="15873" max="15873" width="29.5" style="83" customWidth="1"/>
    <col min="15874" max="15874" width="12" style="83" customWidth="1"/>
    <col min="15875" max="15875" width="10.375" style="83" customWidth="1"/>
    <col min="15876" max="15877" width="12" style="83" customWidth="1"/>
    <col min="15878" max="15878" width="10.25" style="83" customWidth="1"/>
    <col min="15879" max="15879" width="13.5" style="83" customWidth="1"/>
    <col min="15880" max="16128" width="13.375" style="83"/>
    <col min="16129" max="16129" width="29.5" style="83" customWidth="1"/>
    <col min="16130" max="16130" width="12" style="83" customWidth="1"/>
    <col min="16131" max="16131" width="10.375" style="83" customWidth="1"/>
    <col min="16132" max="16133" width="12" style="83" customWidth="1"/>
    <col min="16134" max="16134" width="10.25" style="83" customWidth="1"/>
    <col min="16135" max="16135" width="13.5" style="83" customWidth="1"/>
    <col min="16136" max="16384" width="13.375" style="83"/>
  </cols>
  <sheetData>
    <row r="1" spans="1:7" ht="32.25" customHeight="1">
      <c r="A1" s="84" t="s">
        <v>1671</v>
      </c>
      <c r="B1" s="82"/>
      <c r="C1" s="82"/>
      <c r="D1" s="82"/>
      <c r="E1" s="82"/>
      <c r="F1" s="82"/>
      <c r="G1" s="82"/>
    </row>
    <row r="2" spans="1:7" s="80" customFormat="1" ht="36" customHeight="1">
      <c r="A2" s="306" t="s">
        <v>1672</v>
      </c>
      <c r="B2" s="306"/>
      <c r="C2" s="306"/>
      <c r="D2" s="306"/>
      <c r="E2" s="306"/>
      <c r="F2" s="306"/>
      <c r="G2" s="306"/>
    </row>
    <row r="3" spans="1:7" ht="21.75" customHeight="1">
      <c r="A3" s="85"/>
      <c r="B3" s="85"/>
      <c r="C3" s="85"/>
      <c r="D3" s="85"/>
      <c r="E3" s="85"/>
      <c r="F3" s="85"/>
      <c r="G3" s="86" t="s">
        <v>0</v>
      </c>
    </row>
    <row r="4" spans="1:7" s="81" customFormat="1" ht="32.25" customHeight="1">
      <c r="A4" s="310" t="s">
        <v>34</v>
      </c>
      <c r="B4" s="307" t="s">
        <v>1283</v>
      </c>
      <c r="C4" s="308"/>
      <c r="D4" s="309"/>
      <c r="E4" s="307" t="s">
        <v>2</v>
      </c>
      <c r="F4" s="308"/>
      <c r="G4" s="309"/>
    </row>
    <row r="5" spans="1:7" s="81" customFormat="1" ht="32.25" customHeight="1">
      <c r="A5" s="311"/>
      <c r="B5" s="87" t="s">
        <v>76</v>
      </c>
      <c r="C5" s="87" t="s">
        <v>1284</v>
      </c>
      <c r="D5" s="87" t="s">
        <v>1500</v>
      </c>
      <c r="E5" s="87" t="s">
        <v>76</v>
      </c>
      <c r="F5" s="87" t="s">
        <v>1284</v>
      </c>
      <c r="G5" s="87" t="s">
        <v>1500</v>
      </c>
    </row>
    <row r="6" spans="1:7" s="81" customFormat="1" ht="32.25" customHeight="1">
      <c r="A6" s="88" t="s">
        <v>1501</v>
      </c>
      <c r="B6" s="89"/>
      <c r="C6" s="89"/>
      <c r="D6" s="89"/>
      <c r="E6" s="89"/>
      <c r="F6" s="89"/>
      <c r="G6" s="89"/>
    </row>
    <row r="7" spans="1:7" s="82" customFormat="1" ht="37.5" customHeight="1">
      <c r="A7" s="88" t="s">
        <v>1502</v>
      </c>
      <c r="B7" s="89"/>
      <c r="C7" s="89"/>
      <c r="D7" s="89">
        <v>203485</v>
      </c>
      <c r="E7" s="89"/>
      <c r="F7" s="89"/>
      <c r="G7" s="89">
        <v>203485</v>
      </c>
    </row>
    <row r="8" spans="1:7" s="82" customFormat="1" ht="32.25" customHeight="1">
      <c r="A8" s="88" t="s">
        <v>1503</v>
      </c>
      <c r="B8" s="89"/>
      <c r="C8" s="89"/>
      <c r="D8" s="89"/>
      <c r="E8" s="89"/>
      <c r="F8" s="89"/>
      <c r="G8" s="89"/>
    </row>
    <row r="9" spans="1:7" s="82" customFormat="1" ht="32.25" customHeight="1">
      <c r="A9" s="88" t="s">
        <v>1504</v>
      </c>
      <c r="B9" s="89"/>
      <c r="C9" s="89"/>
      <c r="D9" s="89">
        <f>SUM(D10:D11)</f>
        <v>8700</v>
      </c>
      <c r="E9" s="89"/>
      <c r="F9" s="89"/>
      <c r="G9" s="89">
        <f>SUM(G10:G11)</f>
        <v>8700</v>
      </c>
    </row>
    <row r="10" spans="1:7" s="82" customFormat="1" ht="32.25" customHeight="1">
      <c r="A10" s="88" t="s">
        <v>1505</v>
      </c>
      <c r="B10" s="89"/>
      <c r="C10" s="89"/>
      <c r="D10" s="89">
        <v>8700</v>
      </c>
      <c r="E10" s="89"/>
      <c r="F10" s="89"/>
      <c r="G10" s="89">
        <v>8700</v>
      </c>
    </row>
    <row r="11" spans="1:7" s="82" customFormat="1" ht="32.25" customHeight="1">
      <c r="A11" s="88" t="s">
        <v>1506</v>
      </c>
      <c r="B11" s="89"/>
      <c r="C11" s="89"/>
      <c r="D11" s="89"/>
      <c r="E11" s="89"/>
      <c r="F11" s="89"/>
      <c r="G11" s="89"/>
    </row>
    <row r="12" spans="1:7" s="82" customFormat="1" ht="32.25" customHeight="1">
      <c r="A12" s="88" t="s">
        <v>1507</v>
      </c>
      <c r="B12" s="89"/>
      <c r="C12" s="89"/>
      <c r="D12" s="89">
        <v>3838</v>
      </c>
      <c r="E12" s="89"/>
      <c r="F12" s="89"/>
      <c r="G12" s="89">
        <v>3838</v>
      </c>
    </row>
    <row r="13" spans="1:7" s="82" customFormat="1" ht="36.75" customHeight="1">
      <c r="A13" s="88" t="s">
        <v>1508</v>
      </c>
      <c r="B13" s="89"/>
      <c r="C13" s="89"/>
      <c r="D13" s="89">
        <f>D7+D9-D12</f>
        <v>208347</v>
      </c>
      <c r="E13" s="89"/>
      <c r="F13" s="89"/>
      <c r="G13" s="89">
        <f>G7+G9-G12</f>
        <v>208347</v>
      </c>
    </row>
    <row r="14" spans="1:7" s="82" customFormat="1" ht="32.25" customHeight="1"/>
    <row r="15" spans="1:7" s="82" customFormat="1" ht="32.25" customHeight="1"/>
    <row r="16" spans="1:7" s="82" customFormat="1" ht="32.25" customHeight="1"/>
  </sheetData>
  <mergeCells count="4">
    <mergeCell ref="A2:G2"/>
    <mergeCell ref="B4:D4"/>
    <mergeCell ref="E4:G4"/>
    <mergeCell ref="A4:A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89" fitToHeight="104" orientation="portrait"/>
  <headerFooter>
    <oddFooter>&amp;C第&amp;P页/共&amp;N页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D10"/>
  <sheetViews>
    <sheetView workbookViewId="0">
      <selection activeCell="M10" sqref="M10"/>
    </sheetView>
  </sheetViews>
  <sheetFormatPr defaultColWidth="9" defaultRowHeight="13.5"/>
  <cols>
    <col min="1" max="1" width="18.5" customWidth="1"/>
    <col min="2" max="2" width="24.625" customWidth="1"/>
    <col min="3" max="3" width="30.5" customWidth="1"/>
    <col min="4" max="4" width="13.125" customWidth="1"/>
  </cols>
  <sheetData>
    <row r="1" spans="1:4" ht="22.5" customHeight="1">
      <c r="A1" s="74" t="s">
        <v>1673</v>
      </c>
    </row>
    <row r="2" spans="1:4" ht="29.25" customHeight="1">
      <c r="A2" s="312" t="s">
        <v>1674</v>
      </c>
      <c r="B2" s="312"/>
      <c r="C2" s="312"/>
      <c r="D2" s="312"/>
    </row>
    <row r="3" spans="1:4" ht="30.75" customHeight="1">
      <c r="D3" s="76" t="s">
        <v>0</v>
      </c>
    </row>
    <row r="4" spans="1:4" s="75" customFormat="1" ht="29.25" customHeight="1">
      <c r="A4" s="77" t="s">
        <v>1081</v>
      </c>
      <c r="B4" s="77" t="s">
        <v>1082</v>
      </c>
      <c r="C4" s="77" t="s">
        <v>1294</v>
      </c>
      <c r="D4" s="77" t="s">
        <v>1295</v>
      </c>
    </row>
    <row r="5" spans="1:4" ht="65.25" customHeight="1">
      <c r="A5" s="78" t="s">
        <v>1658</v>
      </c>
      <c r="B5" s="78" t="s">
        <v>1659</v>
      </c>
      <c r="C5" s="78" t="s">
        <v>1658</v>
      </c>
      <c r="D5" s="78">
        <v>8800</v>
      </c>
    </row>
    <row r="6" spans="1:4" ht="31.5" customHeight="1">
      <c r="A6" s="79"/>
      <c r="B6" s="79"/>
      <c r="C6" s="79"/>
      <c r="D6" s="79"/>
    </row>
    <row r="7" spans="1:4" ht="32.25" customHeight="1">
      <c r="A7" s="79"/>
      <c r="B7" s="79"/>
      <c r="C7" s="79"/>
      <c r="D7" s="79"/>
    </row>
    <row r="8" spans="1:4" ht="27" customHeight="1">
      <c r="A8" s="79"/>
      <c r="B8" s="79"/>
      <c r="C8" s="79"/>
      <c r="D8" s="79"/>
    </row>
    <row r="9" spans="1:4" ht="33" customHeight="1">
      <c r="A9" s="79"/>
      <c r="B9" s="79"/>
      <c r="C9" s="79"/>
      <c r="D9" s="79"/>
    </row>
    <row r="10" spans="1:4" ht="31.5" customHeight="1">
      <c r="A10" s="79"/>
      <c r="B10" s="79"/>
      <c r="C10" s="79"/>
      <c r="D10" s="79"/>
    </row>
  </sheetData>
  <mergeCells count="1">
    <mergeCell ref="A2:D2"/>
  </mergeCells>
  <phoneticPr fontId="3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WVD48"/>
  <sheetViews>
    <sheetView showZeros="0" view="pageBreakPreview" zoomScaleSheetLayoutView="100" workbookViewId="0">
      <selection activeCell="A3" sqref="A3"/>
    </sheetView>
  </sheetViews>
  <sheetFormatPr defaultColWidth="9" defaultRowHeight="21" customHeight="1"/>
  <cols>
    <col min="1" max="1" width="39.375" style="49" customWidth="1"/>
    <col min="2" max="2" width="11.25" style="49" customWidth="1"/>
    <col min="3" max="3" width="43.875" style="49" customWidth="1"/>
    <col min="4" max="4" width="10.5" style="49" customWidth="1"/>
    <col min="5" max="241" width="9" style="49"/>
    <col min="242" max="242" width="39.375" style="49" customWidth="1"/>
    <col min="243" max="243" width="9.375" style="49" customWidth="1"/>
    <col min="244" max="244" width="40.5" style="49" customWidth="1"/>
    <col min="245" max="245" width="9.25" style="49" customWidth="1"/>
    <col min="246" max="252" width="9" style="49" hidden="1" customWidth="1"/>
    <col min="253" max="497" width="9" style="49"/>
    <col min="498" max="498" width="39.375" style="49" customWidth="1"/>
    <col min="499" max="499" width="9.375" style="49" customWidth="1"/>
    <col min="500" max="500" width="40.5" style="49" customWidth="1"/>
    <col min="501" max="501" width="9.25" style="49" customWidth="1"/>
    <col min="502" max="508" width="9" style="49" hidden="1" customWidth="1"/>
    <col min="509" max="753" width="9" style="49"/>
    <col min="754" max="754" width="39.375" style="49" customWidth="1"/>
    <col min="755" max="755" width="9.375" style="49" customWidth="1"/>
    <col min="756" max="756" width="40.5" style="49" customWidth="1"/>
    <col min="757" max="757" width="9.25" style="49" customWidth="1"/>
    <col min="758" max="764" width="9" style="49" hidden="1" customWidth="1"/>
    <col min="765" max="1009" width="9" style="49"/>
    <col min="1010" max="1010" width="39.375" style="49" customWidth="1"/>
    <col min="1011" max="1011" width="9.375" style="49" customWidth="1"/>
    <col min="1012" max="1012" width="40.5" style="49" customWidth="1"/>
    <col min="1013" max="1013" width="9.25" style="49" customWidth="1"/>
    <col min="1014" max="1020" width="9" style="49" hidden="1" customWidth="1"/>
    <col min="1021" max="1265" width="9" style="49"/>
    <col min="1266" max="1266" width="39.375" style="49" customWidth="1"/>
    <col min="1267" max="1267" width="9.375" style="49" customWidth="1"/>
    <col min="1268" max="1268" width="40.5" style="49" customWidth="1"/>
    <col min="1269" max="1269" width="9.25" style="49" customWidth="1"/>
    <col min="1270" max="1276" width="9" style="49" hidden="1" customWidth="1"/>
    <col min="1277" max="1521" width="9" style="49"/>
    <col min="1522" max="1522" width="39.375" style="49" customWidth="1"/>
    <col min="1523" max="1523" width="9.375" style="49" customWidth="1"/>
    <col min="1524" max="1524" width="40.5" style="49" customWidth="1"/>
    <col min="1525" max="1525" width="9.25" style="49" customWidth="1"/>
    <col min="1526" max="1532" width="9" style="49" hidden="1" customWidth="1"/>
    <col min="1533" max="1777" width="9" style="49"/>
    <col min="1778" max="1778" width="39.375" style="49" customWidth="1"/>
    <col min="1779" max="1779" width="9.375" style="49" customWidth="1"/>
    <col min="1780" max="1780" width="40.5" style="49" customWidth="1"/>
    <col min="1781" max="1781" width="9.25" style="49" customWidth="1"/>
    <col min="1782" max="1788" width="9" style="49" hidden="1" customWidth="1"/>
    <col min="1789" max="2033" width="9" style="49"/>
    <col min="2034" max="2034" width="39.375" style="49" customWidth="1"/>
    <col min="2035" max="2035" width="9.375" style="49" customWidth="1"/>
    <col min="2036" max="2036" width="40.5" style="49" customWidth="1"/>
    <col min="2037" max="2037" width="9.25" style="49" customWidth="1"/>
    <col min="2038" max="2044" width="9" style="49" hidden="1" customWidth="1"/>
    <col min="2045" max="2289" width="9" style="49"/>
    <col min="2290" max="2290" width="39.375" style="49" customWidth="1"/>
    <col min="2291" max="2291" width="9.375" style="49" customWidth="1"/>
    <col min="2292" max="2292" width="40.5" style="49" customWidth="1"/>
    <col min="2293" max="2293" width="9.25" style="49" customWidth="1"/>
    <col min="2294" max="2300" width="9" style="49" hidden="1" customWidth="1"/>
    <col min="2301" max="2545" width="9" style="49"/>
    <col min="2546" max="2546" width="39.375" style="49" customWidth="1"/>
    <col min="2547" max="2547" width="9.375" style="49" customWidth="1"/>
    <col min="2548" max="2548" width="40.5" style="49" customWidth="1"/>
    <col min="2549" max="2549" width="9.25" style="49" customWidth="1"/>
    <col min="2550" max="2556" width="9" style="49" hidden="1" customWidth="1"/>
    <col min="2557" max="2801" width="9" style="49"/>
    <col min="2802" max="2802" width="39.375" style="49" customWidth="1"/>
    <col min="2803" max="2803" width="9.375" style="49" customWidth="1"/>
    <col min="2804" max="2804" width="40.5" style="49" customWidth="1"/>
    <col min="2805" max="2805" width="9.25" style="49" customWidth="1"/>
    <col min="2806" max="2812" width="9" style="49" hidden="1" customWidth="1"/>
    <col min="2813" max="3057" width="9" style="49"/>
    <col min="3058" max="3058" width="39.375" style="49" customWidth="1"/>
    <col min="3059" max="3059" width="9.375" style="49" customWidth="1"/>
    <col min="3060" max="3060" width="40.5" style="49" customWidth="1"/>
    <col min="3061" max="3061" width="9.25" style="49" customWidth="1"/>
    <col min="3062" max="3068" width="9" style="49" hidden="1" customWidth="1"/>
    <col min="3069" max="3313" width="9" style="49"/>
    <col min="3314" max="3314" width="39.375" style="49" customWidth="1"/>
    <col min="3315" max="3315" width="9.375" style="49" customWidth="1"/>
    <col min="3316" max="3316" width="40.5" style="49" customWidth="1"/>
    <col min="3317" max="3317" width="9.25" style="49" customWidth="1"/>
    <col min="3318" max="3324" width="9" style="49" hidden="1" customWidth="1"/>
    <col min="3325" max="3569" width="9" style="49"/>
    <col min="3570" max="3570" width="39.375" style="49" customWidth="1"/>
    <col min="3571" max="3571" width="9.375" style="49" customWidth="1"/>
    <col min="3572" max="3572" width="40.5" style="49" customWidth="1"/>
    <col min="3573" max="3573" width="9.25" style="49" customWidth="1"/>
    <col min="3574" max="3580" width="9" style="49" hidden="1" customWidth="1"/>
    <col min="3581" max="3825" width="9" style="49"/>
    <col min="3826" max="3826" width="39.375" style="49" customWidth="1"/>
    <col min="3827" max="3827" width="9.375" style="49" customWidth="1"/>
    <col min="3828" max="3828" width="40.5" style="49" customWidth="1"/>
    <col min="3829" max="3829" width="9.25" style="49" customWidth="1"/>
    <col min="3830" max="3836" width="9" style="49" hidden="1" customWidth="1"/>
    <col min="3837" max="4081" width="9" style="49"/>
    <col min="4082" max="4082" width="39.375" style="49" customWidth="1"/>
    <col min="4083" max="4083" width="9.375" style="49" customWidth="1"/>
    <col min="4084" max="4084" width="40.5" style="49" customWidth="1"/>
    <col min="4085" max="4085" width="9.25" style="49" customWidth="1"/>
    <col min="4086" max="4092" width="9" style="49" hidden="1" customWidth="1"/>
    <col min="4093" max="4337" width="9" style="49"/>
    <col min="4338" max="4338" width="39.375" style="49" customWidth="1"/>
    <col min="4339" max="4339" width="9.375" style="49" customWidth="1"/>
    <col min="4340" max="4340" width="40.5" style="49" customWidth="1"/>
    <col min="4341" max="4341" width="9.25" style="49" customWidth="1"/>
    <col min="4342" max="4348" width="9" style="49" hidden="1" customWidth="1"/>
    <col min="4349" max="4593" width="9" style="49"/>
    <col min="4594" max="4594" width="39.375" style="49" customWidth="1"/>
    <col min="4595" max="4595" width="9.375" style="49" customWidth="1"/>
    <col min="4596" max="4596" width="40.5" style="49" customWidth="1"/>
    <col min="4597" max="4597" width="9.25" style="49" customWidth="1"/>
    <col min="4598" max="4604" width="9" style="49" hidden="1" customWidth="1"/>
    <col min="4605" max="4849" width="9" style="49"/>
    <col min="4850" max="4850" width="39.375" style="49" customWidth="1"/>
    <col min="4851" max="4851" width="9.375" style="49" customWidth="1"/>
    <col min="4852" max="4852" width="40.5" style="49" customWidth="1"/>
    <col min="4853" max="4853" width="9.25" style="49" customWidth="1"/>
    <col min="4854" max="4860" width="9" style="49" hidden="1" customWidth="1"/>
    <col min="4861" max="5105" width="9" style="49"/>
    <col min="5106" max="5106" width="39.375" style="49" customWidth="1"/>
    <col min="5107" max="5107" width="9.375" style="49" customWidth="1"/>
    <col min="5108" max="5108" width="40.5" style="49" customWidth="1"/>
    <col min="5109" max="5109" width="9.25" style="49" customWidth="1"/>
    <col min="5110" max="5116" width="9" style="49" hidden="1" customWidth="1"/>
    <col min="5117" max="5361" width="9" style="49"/>
    <col min="5362" max="5362" width="39.375" style="49" customWidth="1"/>
    <col min="5363" max="5363" width="9.375" style="49" customWidth="1"/>
    <col min="5364" max="5364" width="40.5" style="49" customWidth="1"/>
    <col min="5365" max="5365" width="9.25" style="49" customWidth="1"/>
    <col min="5366" max="5372" width="9" style="49" hidden="1" customWidth="1"/>
    <col min="5373" max="5617" width="9" style="49"/>
    <col min="5618" max="5618" width="39.375" style="49" customWidth="1"/>
    <col min="5619" max="5619" width="9.375" style="49" customWidth="1"/>
    <col min="5620" max="5620" width="40.5" style="49" customWidth="1"/>
    <col min="5621" max="5621" width="9.25" style="49" customWidth="1"/>
    <col min="5622" max="5628" width="9" style="49" hidden="1" customWidth="1"/>
    <col min="5629" max="5873" width="9" style="49"/>
    <col min="5874" max="5874" width="39.375" style="49" customWidth="1"/>
    <col min="5875" max="5875" width="9.375" style="49" customWidth="1"/>
    <col min="5876" max="5876" width="40.5" style="49" customWidth="1"/>
    <col min="5877" max="5877" width="9.25" style="49" customWidth="1"/>
    <col min="5878" max="5884" width="9" style="49" hidden="1" customWidth="1"/>
    <col min="5885" max="6129" width="9" style="49"/>
    <col min="6130" max="6130" width="39.375" style="49" customWidth="1"/>
    <col min="6131" max="6131" width="9.375" style="49" customWidth="1"/>
    <col min="6132" max="6132" width="40.5" style="49" customWidth="1"/>
    <col min="6133" max="6133" width="9.25" style="49" customWidth="1"/>
    <col min="6134" max="6140" width="9" style="49" hidden="1" customWidth="1"/>
    <col min="6141" max="6385" width="9" style="49"/>
    <col min="6386" max="6386" width="39.375" style="49" customWidth="1"/>
    <col min="6387" max="6387" width="9.375" style="49" customWidth="1"/>
    <col min="6388" max="6388" width="40.5" style="49" customWidth="1"/>
    <col min="6389" max="6389" width="9.25" style="49" customWidth="1"/>
    <col min="6390" max="6396" width="9" style="49" hidden="1" customWidth="1"/>
    <col min="6397" max="6641" width="9" style="49"/>
    <col min="6642" max="6642" width="39.375" style="49" customWidth="1"/>
    <col min="6643" max="6643" width="9.375" style="49" customWidth="1"/>
    <col min="6644" max="6644" width="40.5" style="49" customWidth="1"/>
    <col min="6645" max="6645" width="9.25" style="49" customWidth="1"/>
    <col min="6646" max="6652" width="9" style="49" hidden="1" customWidth="1"/>
    <col min="6653" max="6897" width="9" style="49"/>
    <col min="6898" max="6898" width="39.375" style="49" customWidth="1"/>
    <col min="6899" max="6899" width="9.375" style="49" customWidth="1"/>
    <col min="6900" max="6900" width="40.5" style="49" customWidth="1"/>
    <col min="6901" max="6901" width="9.25" style="49" customWidth="1"/>
    <col min="6902" max="6908" width="9" style="49" hidden="1" customWidth="1"/>
    <col min="6909" max="7153" width="9" style="49"/>
    <col min="7154" max="7154" width="39.375" style="49" customWidth="1"/>
    <col min="7155" max="7155" width="9.375" style="49" customWidth="1"/>
    <col min="7156" max="7156" width="40.5" style="49" customWidth="1"/>
    <col min="7157" max="7157" width="9.25" style="49" customWidth="1"/>
    <col min="7158" max="7164" width="9" style="49" hidden="1" customWidth="1"/>
    <col min="7165" max="7409" width="9" style="49"/>
    <col min="7410" max="7410" width="39.375" style="49" customWidth="1"/>
    <col min="7411" max="7411" width="9.375" style="49" customWidth="1"/>
    <col min="7412" max="7412" width="40.5" style="49" customWidth="1"/>
    <col min="7413" max="7413" width="9.25" style="49" customWidth="1"/>
    <col min="7414" max="7420" width="9" style="49" hidden="1" customWidth="1"/>
    <col min="7421" max="7665" width="9" style="49"/>
    <col min="7666" max="7666" width="39.375" style="49" customWidth="1"/>
    <col min="7667" max="7667" width="9.375" style="49" customWidth="1"/>
    <col min="7668" max="7668" width="40.5" style="49" customWidth="1"/>
    <col min="7669" max="7669" width="9.25" style="49" customWidth="1"/>
    <col min="7670" max="7676" width="9" style="49" hidden="1" customWidth="1"/>
    <col min="7677" max="7921" width="9" style="49"/>
    <col min="7922" max="7922" width="39.375" style="49" customWidth="1"/>
    <col min="7923" max="7923" width="9.375" style="49" customWidth="1"/>
    <col min="7924" max="7924" width="40.5" style="49" customWidth="1"/>
    <col min="7925" max="7925" width="9.25" style="49" customWidth="1"/>
    <col min="7926" max="7932" width="9" style="49" hidden="1" customWidth="1"/>
    <col min="7933" max="8177" width="9" style="49"/>
    <col min="8178" max="8178" width="39.375" style="49" customWidth="1"/>
    <col min="8179" max="8179" width="9.375" style="49" customWidth="1"/>
    <col min="8180" max="8180" width="40.5" style="49" customWidth="1"/>
    <col min="8181" max="8181" width="9.25" style="49" customWidth="1"/>
    <col min="8182" max="8188" width="9" style="49" hidden="1" customWidth="1"/>
    <col min="8189" max="8433" width="9" style="49"/>
    <col min="8434" max="8434" width="39.375" style="49" customWidth="1"/>
    <col min="8435" max="8435" width="9.375" style="49" customWidth="1"/>
    <col min="8436" max="8436" width="40.5" style="49" customWidth="1"/>
    <col min="8437" max="8437" width="9.25" style="49" customWidth="1"/>
    <col min="8438" max="8444" width="9" style="49" hidden="1" customWidth="1"/>
    <col min="8445" max="8689" width="9" style="49"/>
    <col min="8690" max="8690" width="39.375" style="49" customWidth="1"/>
    <col min="8691" max="8691" width="9.375" style="49" customWidth="1"/>
    <col min="8692" max="8692" width="40.5" style="49" customWidth="1"/>
    <col min="8693" max="8693" width="9.25" style="49" customWidth="1"/>
    <col min="8694" max="8700" width="9" style="49" hidden="1" customWidth="1"/>
    <col min="8701" max="8945" width="9" style="49"/>
    <col min="8946" max="8946" width="39.375" style="49" customWidth="1"/>
    <col min="8947" max="8947" width="9.375" style="49" customWidth="1"/>
    <col min="8948" max="8948" width="40.5" style="49" customWidth="1"/>
    <col min="8949" max="8949" width="9.25" style="49" customWidth="1"/>
    <col min="8950" max="8956" width="9" style="49" hidden="1" customWidth="1"/>
    <col min="8957" max="9201" width="9" style="49"/>
    <col min="9202" max="9202" width="39.375" style="49" customWidth="1"/>
    <col min="9203" max="9203" width="9.375" style="49" customWidth="1"/>
    <col min="9204" max="9204" width="40.5" style="49" customWidth="1"/>
    <col min="9205" max="9205" width="9.25" style="49" customWidth="1"/>
    <col min="9206" max="9212" width="9" style="49" hidden="1" customWidth="1"/>
    <col min="9213" max="9457" width="9" style="49"/>
    <col min="9458" max="9458" width="39.375" style="49" customWidth="1"/>
    <col min="9459" max="9459" width="9.375" style="49" customWidth="1"/>
    <col min="9460" max="9460" width="40.5" style="49" customWidth="1"/>
    <col min="9461" max="9461" width="9.25" style="49" customWidth="1"/>
    <col min="9462" max="9468" width="9" style="49" hidden="1" customWidth="1"/>
    <col min="9469" max="9713" width="9" style="49"/>
    <col min="9714" max="9714" width="39.375" style="49" customWidth="1"/>
    <col min="9715" max="9715" width="9.375" style="49" customWidth="1"/>
    <col min="9716" max="9716" width="40.5" style="49" customWidth="1"/>
    <col min="9717" max="9717" width="9.25" style="49" customWidth="1"/>
    <col min="9718" max="9724" width="9" style="49" hidden="1" customWidth="1"/>
    <col min="9725" max="9969" width="9" style="49"/>
    <col min="9970" max="9970" width="39.375" style="49" customWidth="1"/>
    <col min="9971" max="9971" width="9.375" style="49" customWidth="1"/>
    <col min="9972" max="9972" width="40.5" style="49" customWidth="1"/>
    <col min="9973" max="9973" width="9.25" style="49" customWidth="1"/>
    <col min="9974" max="9980" width="9" style="49" hidden="1" customWidth="1"/>
    <col min="9981" max="10225" width="9" style="49"/>
    <col min="10226" max="10226" width="39.375" style="49" customWidth="1"/>
    <col min="10227" max="10227" width="9.375" style="49" customWidth="1"/>
    <col min="10228" max="10228" width="40.5" style="49" customWidth="1"/>
    <col min="10229" max="10229" width="9.25" style="49" customWidth="1"/>
    <col min="10230" max="10236" width="9" style="49" hidden="1" customWidth="1"/>
    <col min="10237" max="10481" width="9" style="49"/>
    <col min="10482" max="10482" width="39.375" style="49" customWidth="1"/>
    <col min="10483" max="10483" width="9.375" style="49" customWidth="1"/>
    <col min="10484" max="10484" width="40.5" style="49" customWidth="1"/>
    <col min="10485" max="10485" width="9.25" style="49" customWidth="1"/>
    <col min="10486" max="10492" width="9" style="49" hidden="1" customWidth="1"/>
    <col min="10493" max="10737" width="9" style="49"/>
    <col min="10738" max="10738" width="39.375" style="49" customWidth="1"/>
    <col min="10739" max="10739" width="9.375" style="49" customWidth="1"/>
    <col min="10740" max="10740" width="40.5" style="49" customWidth="1"/>
    <col min="10741" max="10741" width="9.25" style="49" customWidth="1"/>
    <col min="10742" max="10748" width="9" style="49" hidden="1" customWidth="1"/>
    <col min="10749" max="10993" width="9" style="49"/>
    <col min="10994" max="10994" width="39.375" style="49" customWidth="1"/>
    <col min="10995" max="10995" width="9.375" style="49" customWidth="1"/>
    <col min="10996" max="10996" width="40.5" style="49" customWidth="1"/>
    <col min="10997" max="10997" width="9.25" style="49" customWidth="1"/>
    <col min="10998" max="11004" width="9" style="49" hidden="1" customWidth="1"/>
    <col min="11005" max="11249" width="9" style="49"/>
    <col min="11250" max="11250" width="39.375" style="49" customWidth="1"/>
    <col min="11251" max="11251" width="9.375" style="49" customWidth="1"/>
    <col min="11252" max="11252" width="40.5" style="49" customWidth="1"/>
    <col min="11253" max="11253" width="9.25" style="49" customWidth="1"/>
    <col min="11254" max="11260" width="9" style="49" hidden="1" customWidth="1"/>
    <col min="11261" max="11505" width="9" style="49"/>
    <col min="11506" max="11506" width="39.375" style="49" customWidth="1"/>
    <col min="11507" max="11507" width="9.375" style="49" customWidth="1"/>
    <col min="11508" max="11508" width="40.5" style="49" customWidth="1"/>
    <col min="11509" max="11509" width="9.25" style="49" customWidth="1"/>
    <col min="11510" max="11516" width="9" style="49" hidden="1" customWidth="1"/>
    <col min="11517" max="11761" width="9" style="49"/>
    <col min="11762" max="11762" width="39.375" style="49" customWidth="1"/>
    <col min="11763" max="11763" width="9.375" style="49" customWidth="1"/>
    <col min="11764" max="11764" width="40.5" style="49" customWidth="1"/>
    <col min="11765" max="11765" width="9.25" style="49" customWidth="1"/>
    <col min="11766" max="11772" width="9" style="49" hidden="1" customWidth="1"/>
    <col min="11773" max="12017" width="9" style="49"/>
    <col min="12018" max="12018" width="39.375" style="49" customWidth="1"/>
    <col min="12019" max="12019" width="9.375" style="49" customWidth="1"/>
    <col min="12020" max="12020" width="40.5" style="49" customWidth="1"/>
    <col min="12021" max="12021" width="9.25" style="49" customWidth="1"/>
    <col min="12022" max="12028" width="9" style="49" hidden="1" customWidth="1"/>
    <col min="12029" max="12273" width="9" style="49"/>
    <col min="12274" max="12274" width="39.375" style="49" customWidth="1"/>
    <col min="12275" max="12275" width="9.375" style="49" customWidth="1"/>
    <col min="12276" max="12276" width="40.5" style="49" customWidth="1"/>
    <col min="12277" max="12277" width="9.25" style="49" customWidth="1"/>
    <col min="12278" max="12284" width="9" style="49" hidden="1" customWidth="1"/>
    <col min="12285" max="12529" width="9" style="49"/>
    <col min="12530" max="12530" width="39.375" style="49" customWidth="1"/>
    <col min="12531" max="12531" width="9.375" style="49" customWidth="1"/>
    <col min="12532" max="12532" width="40.5" style="49" customWidth="1"/>
    <col min="12533" max="12533" width="9.25" style="49" customWidth="1"/>
    <col min="12534" max="12540" width="9" style="49" hidden="1" customWidth="1"/>
    <col min="12541" max="12785" width="9" style="49"/>
    <col min="12786" max="12786" width="39.375" style="49" customWidth="1"/>
    <col min="12787" max="12787" width="9.375" style="49" customWidth="1"/>
    <col min="12788" max="12788" width="40.5" style="49" customWidth="1"/>
    <col min="12789" max="12789" width="9.25" style="49" customWidth="1"/>
    <col min="12790" max="12796" width="9" style="49" hidden="1" customWidth="1"/>
    <col min="12797" max="13041" width="9" style="49"/>
    <col min="13042" max="13042" width="39.375" style="49" customWidth="1"/>
    <col min="13043" max="13043" width="9.375" style="49" customWidth="1"/>
    <col min="13044" max="13044" width="40.5" style="49" customWidth="1"/>
    <col min="13045" max="13045" width="9.25" style="49" customWidth="1"/>
    <col min="13046" max="13052" width="9" style="49" hidden="1" customWidth="1"/>
    <col min="13053" max="13297" width="9" style="49"/>
    <col min="13298" max="13298" width="39.375" style="49" customWidth="1"/>
    <col min="13299" max="13299" width="9.375" style="49" customWidth="1"/>
    <col min="13300" max="13300" width="40.5" style="49" customWidth="1"/>
    <col min="13301" max="13301" width="9.25" style="49" customWidth="1"/>
    <col min="13302" max="13308" width="9" style="49" hidden="1" customWidth="1"/>
    <col min="13309" max="13553" width="9" style="49"/>
    <col min="13554" max="13554" width="39.375" style="49" customWidth="1"/>
    <col min="13555" max="13555" width="9.375" style="49" customWidth="1"/>
    <col min="13556" max="13556" width="40.5" style="49" customWidth="1"/>
    <col min="13557" max="13557" width="9.25" style="49" customWidth="1"/>
    <col min="13558" max="13564" width="9" style="49" hidden="1" customWidth="1"/>
    <col min="13565" max="13809" width="9" style="49"/>
    <col min="13810" max="13810" width="39.375" style="49" customWidth="1"/>
    <col min="13811" max="13811" width="9.375" style="49" customWidth="1"/>
    <col min="13812" max="13812" width="40.5" style="49" customWidth="1"/>
    <col min="13813" max="13813" width="9.25" style="49" customWidth="1"/>
    <col min="13814" max="13820" width="9" style="49" hidden="1" customWidth="1"/>
    <col min="13821" max="14065" width="9" style="49"/>
    <col min="14066" max="14066" width="39.375" style="49" customWidth="1"/>
    <col min="14067" max="14067" width="9.375" style="49" customWidth="1"/>
    <col min="14068" max="14068" width="40.5" style="49" customWidth="1"/>
    <col min="14069" max="14069" width="9.25" style="49" customWidth="1"/>
    <col min="14070" max="14076" width="9" style="49" hidden="1" customWidth="1"/>
    <col min="14077" max="14321" width="9" style="49"/>
    <col min="14322" max="14322" width="39.375" style="49" customWidth="1"/>
    <col min="14323" max="14323" width="9.375" style="49" customWidth="1"/>
    <col min="14324" max="14324" width="40.5" style="49" customWidth="1"/>
    <col min="14325" max="14325" width="9.25" style="49" customWidth="1"/>
    <col min="14326" max="14332" width="9" style="49" hidden="1" customWidth="1"/>
    <col min="14333" max="14577" width="9" style="49"/>
    <col min="14578" max="14578" width="39.375" style="49" customWidth="1"/>
    <col min="14579" max="14579" width="9.375" style="49" customWidth="1"/>
    <col min="14580" max="14580" width="40.5" style="49" customWidth="1"/>
    <col min="14581" max="14581" width="9.25" style="49" customWidth="1"/>
    <col min="14582" max="14588" width="9" style="49" hidden="1" customWidth="1"/>
    <col min="14589" max="14833" width="9" style="49"/>
    <col min="14834" max="14834" width="39.375" style="49" customWidth="1"/>
    <col min="14835" max="14835" width="9.375" style="49" customWidth="1"/>
    <col min="14836" max="14836" width="40.5" style="49" customWidth="1"/>
    <col min="14837" max="14837" width="9.25" style="49" customWidth="1"/>
    <col min="14838" max="14844" width="9" style="49" hidden="1" customWidth="1"/>
    <col min="14845" max="15089" width="9" style="49"/>
    <col min="15090" max="15090" width="39.375" style="49" customWidth="1"/>
    <col min="15091" max="15091" width="9.375" style="49" customWidth="1"/>
    <col min="15092" max="15092" width="40.5" style="49" customWidth="1"/>
    <col min="15093" max="15093" width="9.25" style="49" customWidth="1"/>
    <col min="15094" max="15100" width="9" style="49" hidden="1" customWidth="1"/>
    <col min="15101" max="15345" width="9" style="49"/>
    <col min="15346" max="15346" width="39.375" style="49" customWidth="1"/>
    <col min="15347" max="15347" width="9.375" style="49" customWidth="1"/>
    <col min="15348" max="15348" width="40.5" style="49" customWidth="1"/>
    <col min="15349" max="15349" width="9.25" style="49" customWidth="1"/>
    <col min="15350" max="15356" width="9" style="49" hidden="1" customWidth="1"/>
    <col min="15357" max="15601" width="9" style="49"/>
    <col min="15602" max="15602" width="39.375" style="49" customWidth="1"/>
    <col min="15603" max="15603" width="9.375" style="49" customWidth="1"/>
    <col min="15604" max="15604" width="40.5" style="49" customWidth="1"/>
    <col min="15605" max="15605" width="9.25" style="49" customWidth="1"/>
    <col min="15606" max="15612" width="9" style="49" hidden="1" customWidth="1"/>
    <col min="15613" max="15857" width="9" style="49"/>
    <col min="15858" max="15858" width="39.375" style="49" customWidth="1"/>
    <col min="15859" max="15859" width="9.375" style="49" customWidth="1"/>
    <col min="15860" max="15860" width="40.5" style="49" customWidth="1"/>
    <col min="15861" max="15861" width="9.25" style="49" customWidth="1"/>
    <col min="15862" max="15868" width="9" style="49" hidden="1" customWidth="1"/>
    <col min="15869" max="16113" width="9" style="49"/>
    <col min="16114" max="16114" width="39.375" style="49" customWidth="1"/>
    <col min="16115" max="16115" width="9.375" style="49" customWidth="1"/>
    <col min="16116" max="16116" width="40.5" style="49" customWidth="1"/>
    <col min="16117" max="16117" width="9.25" style="49" customWidth="1"/>
    <col min="16118" max="16124" width="9" style="49" hidden="1" customWidth="1"/>
    <col min="16125" max="16384" width="9" style="49"/>
  </cols>
  <sheetData>
    <row r="1" spans="1:4" s="43" customFormat="1" ht="34.5" customHeight="1">
      <c r="A1" s="50" t="s">
        <v>1675</v>
      </c>
    </row>
    <row r="2" spans="1:4" s="44" customFormat="1" ht="33.75" customHeight="1">
      <c r="A2" s="334" t="s">
        <v>1676</v>
      </c>
      <c r="B2" s="334"/>
      <c r="C2" s="334"/>
      <c r="D2" s="334"/>
    </row>
    <row r="3" spans="1:4" ht="24.95" customHeight="1">
      <c r="D3" s="51" t="s">
        <v>1509</v>
      </c>
    </row>
    <row r="4" spans="1:4" s="45" customFormat="1" ht="36" customHeight="1">
      <c r="A4" s="52" t="s">
        <v>58</v>
      </c>
      <c r="B4" s="53" t="s">
        <v>1520</v>
      </c>
      <c r="C4" s="52" t="s">
        <v>58</v>
      </c>
      <c r="D4" s="53" t="s">
        <v>1521</v>
      </c>
    </row>
    <row r="5" spans="1:4" s="46" customFormat="1" ht="24" customHeight="1">
      <c r="A5" s="54" t="s">
        <v>1510</v>
      </c>
      <c r="B5" s="55"/>
      <c r="C5" s="56" t="s">
        <v>1511</v>
      </c>
      <c r="D5" s="55"/>
    </row>
    <row r="6" spans="1:4" s="47" customFormat="1" ht="24" customHeight="1">
      <c r="A6" s="57" t="s">
        <v>1522</v>
      </c>
      <c r="B6" s="58"/>
      <c r="C6" s="59" t="s">
        <v>1523</v>
      </c>
      <c r="D6" s="58"/>
    </row>
    <row r="7" spans="1:4" s="47" customFormat="1" ht="24" customHeight="1">
      <c r="A7" s="57" t="s">
        <v>1524</v>
      </c>
      <c r="B7" s="58"/>
      <c r="C7" s="59" t="s">
        <v>1525</v>
      </c>
      <c r="D7" s="58"/>
    </row>
    <row r="8" spans="1:4" s="47" customFormat="1" ht="24" customHeight="1">
      <c r="A8" s="57" t="s">
        <v>1526</v>
      </c>
      <c r="B8" s="58"/>
      <c r="C8" s="59" t="s">
        <v>1527</v>
      </c>
      <c r="D8" s="58"/>
    </row>
    <row r="9" spans="1:4" s="47" customFormat="1" ht="24" customHeight="1">
      <c r="A9" s="57" t="s">
        <v>1528</v>
      </c>
      <c r="B9" s="58"/>
      <c r="C9" s="59" t="s">
        <v>1529</v>
      </c>
      <c r="D9" s="58"/>
    </row>
    <row r="10" spans="1:4" s="47" customFormat="1" ht="24" customHeight="1">
      <c r="A10" s="57" t="s">
        <v>1530</v>
      </c>
      <c r="B10" s="58"/>
      <c r="C10" s="59" t="s">
        <v>1531</v>
      </c>
      <c r="D10" s="58"/>
    </row>
    <row r="11" spans="1:4" s="47" customFormat="1" ht="24" customHeight="1">
      <c r="A11" s="57" t="s">
        <v>1532</v>
      </c>
      <c r="B11" s="58"/>
      <c r="C11" s="56" t="s">
        <v>1513</v>
      </c>
      <c r="D11" s="55"/>
    </row>
    <row r="12" spans="1:4" s="47" customFormat="1" ht="24" customHeight="1">
      <c r="A12" s="57" t="s">
        <v>1533</v>
      </c>
      <c r="B12" s="58"/>
      <c r="C12" s="59" t="s">
        <v>1534</v>
      </c>
      <c r="D12" s="58"/>
    </row>
    <row r="13" spans="1:4" s="47" customFormat="1" ht="24" customHeight="1">
      <c r="A13" s="57" t="s">
        <v>1535</v>
      </c>
      <c r="B13" s="58"/>
      <c r="C13" s="59" t="s">
        <v>1536</v>
      </c>
      <c r="D13" s="58"/>
    </row>
    <row r="14" spans="1:4" s="47" customFormat="1" ht="24" customHeight="1">
      <c r="A14" s="57" t="s">
        <v>1537</v>
      </c>
      <c r="B14" s="58"/>
      <c r="C14" s="59" t="s">
        <v>1538</v>
      </c>
      <c r="D14" s="58"/>
    </row>
    <row r="15" spans="1:4" s="47" customFormat="1" ht="24" customHeight="1">
      <c r="A15" s="57" t="s">
        <v>1539</v>
      </c>
      <c r="B15" s="58"/>
      <c r="C15" s="59" t="s">
        <v>1540</v>
      </c>
      <c r="D15" s="58"/>
    </row>
    <row r="16" spans="1:4" s="47" customFormat="1" ht="24" customHeight="1">
      <c r="A16" s="57" t="s">
        <v>1541</v>
      </c>
      <c r="B16" s="58"/>
      <c r="C16" s="59" t="s">
        <v>1542</v>
      </c>
      <c r="D16" s="58"/>
    </row>
    <row r="17" spans="1:4" s="47" customFormat="1" ht="24" customHeight="1">
      <c r="A17" s="57" t="s">
        <v>1543</v>
      </c>
      <c r="B17" s="58"/>
      <c r="C17" s="59" t="s">
        <v>1544</v>
      </c>
      <c r="D17" s="58"/>
    </row>
    <row r="18" spans="1:4" s="47" customFormat="1" ht="24" customHeight="1">
      <c r="A18" s="57" t="s">
        <v>1545</v>
      </c>
      <c r="B18" s="58"/>
      <c r="C18" s="59" t="s">
        <v>1546</v>
      </c>
      <c r="D18" s="58"/>
    </row>
    <row r="19" spans="1:4" s="47" customFormat="1" ht="24" customHeight="1">
      <c r="A19" s="57" t="s">
        <v>1547</v>
      </c>
      <c r="B19" s="58"/>
      <c r="C19" s="56" t="s">
        <v>1515</v>
      </c>
      <c r="D19" s="55"/>
    </row>
    <row r="20" spans="1:4" s="47" customFormat="1" ht="24" customHeight="1">
      <c r="A20" s="60" t="s">
        <v>1548</v>
      </c>
      <c r="B20" s="58"/>
      <c r="C20" s="59" t="s">
        <v>1515</v>
      </c>
      <c r="D20" s="58"/>
    </row>
    <row r="21" spans="1:4" s="46" customFormat="1" ht="24" customHeight="1">
      <c r="A21" s="54" t="s">
        <v>1512</v>
      </c>
      <c r="B21" s="55"/>
      <c r="C21" s="61"/>
      <c r="D21" s="58"/>
    </row>
    <row r="22" spans="1:4" s="47" customFormat="1" ht="24" customHeight="1">
      <c r="A22" s="57" t="s">
        <v>1549</v>
      </c>
      <c r="B22" s="58"/>
      <c r="C22" s="59"/>
      <c r="D22" s="58"/>
    </row>
    <row r="23" spans="1:4" s="47" customFormat="1" ht="24" customHeight="1">
      <c r="A23" s="57" t="s">
        <v>1550</v>
      </c>
      <c r="B23" s="58"/>
      <c r="C23" s="59"/>
      <c r="D23" s="58"/>
    </row>
    <row r="24" spans="1:4" s="46" customFormat="1" ht="24" customHeight="1">
      <c r="A24" s="54" t="s">
        <v>1514</v>
      </c>
      <c r="B24" s="55"/>
      <c r="C24" s="59"/>
      <c r="D24" s="58"/>
    </row>
    <row r="25" spans="1:4" s="47" customFormat="1" ht="32.25" customHeight="1">
      <c r="A25" s="60" t="s">
        <v>1551</v>
      </c>
      <c r="B25" s="58"/>
      <c r="C25" s="59"/>
      <c r="D25" s="58"/>
    </row>
    <row r="26" spans="1:4" s="47" customFormat="1" ht="24" customHeight="1">
      <c r="A26" s="57"/>
      <c r="B26" s="58"/>
      <c r="C26" s="59"/>
      <c r="D26" s="58"/>
    </row>
    <row r="27" spans="1:4" s="47" customFormat="1" ht="24" customHeight="1">
      <c r="A27" s="62" t="s">
        <v>1516</v>
      </c>
      <c r="B27" s="55">
        <f>B24+B21+B5</f>
        <v>0</v>
      </c>
      <c r="C27" s="63" t="s">
        <v>1517</v>
      </c>
      <c r="D27" s="55">
        <f>D19+D11+D5</f>
        <v>0</v>
      </c>
    </row>
    <row r="28" spans="1:4" s="48" customFormat="1" ht="24" customHeight="1">
      <c r="A28" s="64" t="s">
        <v>1552</v>
      </c>
      <c r="B28" s="58"/>
      <c r="C28" s="65" t="s">
        <v>1062</v>
      </c>
      <c r="D28" s="58"/>
    </row>
    <row r="29" spans="1:4" s="47" customFormat="1" ht="24" customHeight="1">
      <c r="A29" s="66" t="s">
        <v>1518</v>
      </c>
      <c r="B29" s="58"/>
      <c r="C29" s="65" t="s">
        <v>1519</v>
      </c>
      <c r="D29" s="58"/>
    </row>
    <row r="30" spans="1:4" s="47" customFormat="1" ht="24" customHeight="1">
      <c r="A30" s="66" t="s">
        <v>1553</v>
      </c>
      <c r="B30" s="58"/>
      <c r="C30" s="67"/>
      <c r="D30" s="58"/>
    </row>
    <row r="31" spans="1:4" s="47" customFormat="1" ht="24" customHeight="1">
      <c r="A31" s="66"/>
      <c r="B31" s="58"/>
      <c r="C31" s="67"/>
      <c r="D31" s="58"/>
    </row>
    <row r="32" spans="1:4" s="47" customFormat="1" ht="24" customHeight="1">
      <c r="A32" s="68" t="s">
        <v>1125</v>
      </c>
      <c r="B32" s="55">
        <f>SUM(B27:B30)</f>
        <v>0</v>
      </c>
      <c r="C32" s="68" t="s">
        <v>1302</v>
      </c>
      <c r="D32" s="55">
        <f>SUM(D27:D30)</f>
        <v>0</v>
      </c>
    </row>
    <row r="33" spans="1:4" s="47" customFormat="1" ht="21" customHeight="1">
      <c r="C33" s="69"/>
      <c r="D33" s="70"/>
    </row>
    <row r="34" spans="1:4" s="47" customFormat="1" ht="21" customHeight="1">
      <c r="B34" s="71">
        <v>0</v>
      </c>
    </row>
    <row r="35" spans="1:4" s="46" customFormat="1" ht="21" customHeight="1">
      <c r="A35" s="47"/>
      <c r="B35" s="71"/>
      <c r="C35" s="47"/>
      <c r="D35" s="47"/>
    </row>
    <row r="36" spans="1:4" s="47" customFormat="1" ht="21" customHeight="1"/>
    <row r="37" spans="1:4" s="47" customFormat="1" ht="21" customHeight="1"/>
    <row r="38" spans="1:4" s="47" customFormat="1" ht="21" customHeight="1">
      <c r="C38" s="46"/>
      <c r="D38" s="46"/>
    </row>
    <row r="39" spans="1:4" s="47" customFormat="1" ht="21" customHeight="1"/>
    <row r="40" spans="1:4" s="47" customFormat="1" ht="21" customHeight="1"/>
    <row r="41" spans="1:4" s="46" customFormat="1" ht="21" customHeight="1">
      <c r="A41" s="47"/>
      <c r="B41" s="47"/>
      <c r="C41" s="47"/>
      <c r="D41" s="47"/>
    </row>
    <row r="42" spans="1:4" s="47" customFormat="1" ht="21" customHeight="1"/>
    <row r="43" spans="1:4" s="47" customFormat="1" ht="21" customHeight="1"/>
    <row r="44" spans="1:4" s="47" customFormat="1" ht="21" customHeight="1">
      <c r="C44" s="46"/>
      <c r="D44" s="46"/>
    </row>
    <row r="45" spans="1:4" s="47" customFormat="1" ht="21" customHeight="1"/>
    <row r="46" spans="1:4" s="47" customFormat="1" ht="21" customHeight="1"/>
    <row r="47" spans="1:4" s="47" customFormat="1" ht="21" customHeight="1"/>
    <row r="48" spans="1:4" s="47" customFormat="1" ht="21" customHeight="1"/>
  </sheetData>
  <mergeCells count="1">
    <mergeCell ref="A2:D2"/>
  </mergeCells>
  <phoneticPr fontId="33" type="noConversion"/>
  <printOptions horizontalCentered="1"/>
  <pageMargins left="0.78680555555555598" right="0.78680555555555598" top="0.78680555555555598" bottom="0.78680555555555598" header="0.31388888888888899" footer="0.31388888888888899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IS49"/>
  <sheetViews>
    <sheetView workbookViewId="0">
      <selection activeCell="I10" sqref="I10"/>
    </sheetView>
  </sheetViews>
  <sheetFormatPr defaultColWidth="9" defaultRowHeight="20.100000000000001" customHeight="1"/>
  <cols>
    <col min="1" max="1" width="49.25" style="4" customWidth="1"/>
    <col min="2" max="2" width="16" style="5" customWidth="1"/>
    <col min="3" max="3" width="17.625" style="4" customWidth="1"/>
    <col min="4" max="4" width="13.75" style="5" customWidth="1"/>
    <col min="5" max="16384" width="9" style="4"/>
  </cols>
  <sheetData>
    <row r="1" spans="1:253" s="1" customFormat="1" ht="21" customHeight="1">
      <c r="A1" s="6" t="s">
        <v>1677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ht="33" customHeight="1">
      <c r="A2" s="335" t="s">
        <v>1678</v>
      </c>
      <c r="B2" s="336"/>
      <c r="C2" s="335"/>
      <c r="D2" s="336"/>
    </row>
    <row r="3" spans="1:253" s="2" customFormat="1" ht="20.100000000000001" customHeight="1">
      <c r="A3" s="8"/>
      <c r="B3" s="5"/>
      <c r="C3" s="8"/>
      <c r="D3" s="5" t="s">
        <v>0</v>
      </c>
    </row>
    <row r="4" spans="1:253" s="34" customFormat="1" ht="36" customHeight="1">
      <c r="A4" s="9" t="s">
        <v>34</v>
      </c>
      <c r="B4" s="11" t="s">
        <v>75</v>
      </c>
      <c r="C4" s="9" t="s">
        <v>1131</v>
      </c>
      <c r="D4" s="11" t="s">
        <v>1126</v>
      </c>
    </row>
    <row r="5" spans="1:253" s="3" customFormat="1" ht="18.75" customHeight="1">
      <c r="A5" s="12" t="s">
        <v>1554</v>
      </c>
      <c r="B5" s="13"/>
      <c r="C5" s="13"/>
      <c r="D5" s="14"/>
    </row>
    <row r="6" spans="1:253" ht="18.75" customHeight="1">
      <c r="A6" s="23" t="s">
        <v>1570</v>
      </c>
      <c r="B6" s="16"/>
      <c r="C6" s="16"/>
      <c r="D6" s="17"/>
    </row>
    <row r="7" spans="1:253" ht="18.75" customHeight="1">
      <c r="A7" s="23" t="s">
        <v>1571</v>
      </c>
      <c r="B7" s="16"/>
      <c r="C7" s="16"/>
      <c r="D7" s="17"/>
    </row>
    <row r="8" spans="1:253" ht="18.75" customHeight="1">
      <c r="A8" s="23" t="s">
        <v>1572</v>
      </c>
      <c r="B8" s="16"/>
      <c r="C8" s="16"/>
      <c r="D8" s="17"/>
    </row>
    <row r="9" spans="1:253" ht="18.75" customHeight="1">
      <c r="A9" s="23" t="s">
        <v>1573</v>
      </c>
      <c r="B9" s="16"/>
      <c r="C9" s="16"/>
      <c r="D9" s="13"/>
    </row>
    <row r="10" spans="1:253" ht="18.75" customHeight="1">
      <c r="A10" s="23" t="s">
        <v>1574</v>
      </c>
      <c r="B10" s="16"/>
      <c r="C10" s="16"/>
      <c r="D10" s="17"/>
    </row>
    <row r="11" spans="1:253" ht="18.75" customHeight="1">
      <c r="A11" s="19" t="s">
        <v>1556</v>
      </c>
      <c r="B11" s="13"/>
      <c r="C11" s="13"/>
      <c r="D11" s="14"/>
    </row>
    <row r="12" spans="1:253" ht="18.75" customHeight="1">
      <c r="A12" s="23" t="s">
        <v>1575</v>
      </c>
      <c r="B12" s="16"/>
      <c r="C12" s="16"/>
      <c r="D12" s="17"/>
    </row>
    <row r="13" spans="1:253" ht="18.75" customHeight="1">
      <c r="A13" s="23" t="s">
        <v>1576</v>
      </c>
      <c r="B13" s="16"/>
      <c r="C13" s="16"/>
      <c r="D13" s="17"/>
    </row>
    <row r="14" spans="1:253" ht="18.75" customHeight="1">
      <c r="A14" s="23" t="s">
        <v>1577</v>
      </c>
      <c r="B14" s="16"/>
      <c r="C14" s="16"/>
      <c r="D14" s="17"/>
    </row>
    <row r="15" spans="1:253" ht="18.75" customHeight="1">
      <c r="A15" s="22" t="s">
        <v>1578</v>
      </c>
      <c r="B15" s="16"/>
      <c r="C15" s="16"/>
      <c r="D15" s="17"/>
    </row>
    <row r="16" spans="1:253" ht="18.75" customHeight="1">
      <c r="A16" s="35" t="s">
        <v>1619</v>
      </c>
      <c r="B16" s="13"/>
      <c r="C16" s="13"/>
      <c r="D16" s="14"/>
    </row>
    <row r="17" spans="1:4" s="3" customFormat="1" ht="18.75" customHeight="1">
      <c r="A17" s="28" t="s">
        <v>1621</v>
      </c>
      <c r="B17" s="16"/>
      <c r="C17" s="16"/>
      <c r="D17" s="17"/>
    </row>
    <row r="18" spans="1:4" ht="18.75" customHeight="1">
      <c r="A18" s="28" t="s">
        <v>1622</v>
      </c>
      <c r="B18" s="16"/>
      <c r="C18" s="23"/>
      <c r="D18" s="17"/>
    </row>
    <row r="19" spans="1:4" ht="18.75" customHeight="1">
      <c r="A19" s="36" t="s">
        <v>1623</v>
      </c>
      <c r="B19" s="16"/>
      <c r="C19" s="16"/>
      <c r="D19" s="17"/>
    </row>
    <row r="20" spans="1:4" ht="18.75" customHeight="1">
      <c r="A20" s="36" t="s">
        <v>1624</v>
      </c>
      <c r="B20" s="16"/>
      <c r="C20" s="37"/>
      <c r="D20" s="17"/>
    </row>
    <row r="21" spans="1:4" s="3" customFormat="1" ht="18.75" customHeight="1">
      <c r="A21" s="35" t="s">
        <v>1558</v>
      </c>
      <c r="B21" s="13"/>
      <c r="C21" s="25"/>
      <c r="D21" s="14"/>
    </row>
    <row r="22" spans="1:4" ht="18.75" customHeight="1">
      <c r="A22" s="21" t="s">
        <v>1579</v>
      </c>
      <c r="B22" s="16"/>
      <c r="C22" s="16"/>
      <c r="D22" s="17"/>
    </row>
    <row r="23" spans="1:4" ht="18.75" customHeight="1">
      <c r="A23" s="21" t="s">
        <v>1580</v>
      </c>
      <c r="B23" s="21"/>
      <c r="C23" s="21"/>
      <c r="D23" s="17"/>
    </row>
    <row r="24" spans="1:4" ht="18.75" customHeight="1">
      <c r="A24" s="21" t="s">
        <v>1581</v>
      </c>
      <c r="B24" s="21"/>
      <c r="C24" s="21"/>
      <c r="D24" s="17"/>
    </row>
    <row r="25" spans="1:4" s="3" customFormat="1" ht="18.75" customHeight="1">
      <c r="A25" s="22" t="s">
        <v>1582</v>
      </c>
      <c r="B25" s="16"/>
      <c r="C25" s="22"/>
      <c r="D25" s="16"/>
    </row>
    <row r="26" spans="1:4" ht="18.75" customHeight="1">
      <c r="A26" s="35" t="s">
        <v>1560</v>
      </c>
      <c r="B26" s="13"/>
      <c r="C26" s="13"/>
      <c r="D26" s="14"/>
    </row>
    <row r="27" spans="1:4" ht="18.75" customHeight="1">
      <c r="A27" s="21" t="s">
        <v>1583</v>
      </c>
      <c r="B27" s="16"/>
      <c r="C27" s="16"/>
      <c r="D27" s="17"/>
    </row>
    <row r="28" spans="1:4" ht="18.75" customHeight="1">
      <c r="A28" s="21" t="s">
        <v>1625</v>
      </c>
      <c r="B28" s="21"/>
      <c r="C28" s="21"/>
      <c r="D28" s="17"/>
    </row>
    <row r="29" spans="1:4" s="3" customFormat="1" ht="18.75" customHeight="1">
      <c r="A29" s="22" t="s">
        <v>1584</v>
      </c>
      <c r="B29" s="22"/>
      <c r="C29" s="22"/>
      <c r="D29" s="17"/>
    </row>
    <row r="30" spans="1:4" ht="18.75" customHeight="1">
      <c r="A30" s="22" t="s">
        <v>1585</v>
      </c>
      <c r="B30" s="16"/>
      <c r="C30" s="13"/>
      <c r="D30" s="17"/>
    </row>
    <row r="31" spans="1:4" ht="18.75" customHeight="1">
      <c r="A31" s="27" t="s">
        <v>1562</v>
      </c>
      <c r="B31" s="13"/>
      <c r="C31" s="13"/>
      <c r="D31" s="17"/>
    </row>
    <row r="32" spans="1:4" ht="18.75" customHeight="1">
      <c r="A32" s="28" t="s">
        <v>1562</v>
      </c>
      <c r="B32" s="16"/>
      <c r="C32" s="16"/>
      <c r="D32" s="17"/>
    </row>
    <row r="33" spans="1:4" ht="18.75" customHeight="1">
      <c r="A33" s="29" t="s">
        <v>1586</v>
      </c>
      <c r="B33" s="16"/>
      <c r="C33" s="16"/>
      <c r="D33" s="17"/>
    </row>
    <row r="34" spans="1:4" ht="18.75" customHeight="1">
      <c r="A34" s="29" t="s">
        <v>1587</v>
      </c>
      <c r="B34" s="16"/>
      <c r="C34" s="16"/>
      <c r="D34" s="17"/>
    </row>
    <row r="35" spans="1:4" ht="18.75" customHeight="1">
      <c r="A35" s="29" t="s">
        <v>1588</v>
      </c>
      <c r="B35" s="16"/>
      <c r="C35" s="13"/>
      <c r="D35" s="17"/>
    </row>
    <row r="36" spans="1:4" ht="18.75" customHeight="1">
      <c r="A36" s="29" t="s">
        <v>1589</v>
      </c>
      <c r="B36" s="16"/>
      <c r="C36" s="13"/>
      <c r="D36" s="17"/>
    </row>
    <row r="37" spans="1:4" ht="18.75" customHeight="1">
      <c r="A37" s="27" t="s">
        <v>1564</v>
      </c>
      <c r="B37" s="13"/>
      <c r="C37" s="13"/>
      <c r="D37" s="17"/>
    </row>
    <row r="38" spans="1:4" ht="18.75" customHeight="1">
      <c r="A38" s="28" t="s">
        <v>1590</v>
      </c>
      <c r="B38" s="16"/>
      <c r="C38" s="16"/>
      <c r="D38" s="17"/>
    </row>
    <row r="39" spans="1:4" ht="18.75" customHeight="1">
      <c r="A39" s="29" t="s">
        <v>1591</v>
      </c>
      <c r="B39" s="16"/>
      <c r="C39" s="16"/>
      <c r="D39" s="17"/>
    </row>
    <row r="40" spans="1:4" ht="18.75" customHeight="1">
      <c r="A40" s="29" t="s">
        <v>1592</v>
      </c>
      <c r="B40" s="16"/>
      <c r="C40" s="16"/>
      <c r="D40" s="17"/>
    </row>
    <row r="41" spans="1:4" ht="18.75" customHeight="1">
      <c r="A41" s="28" t="s">
        <v>1593</v>
      </c>
      <c r="B41" s="38"/>
      <c r="C41" s="16"/>
      <c r="D41" s="17"/>
    </row>
    <row r="42" spans="1:4" ht="18.75" customHeight="1">
      <c r="A42" s="22"/>
      <c r="B42" s="16"/>
      <c r="C42" s="13"/>
      <c r="D42" s="39"/>
    </row>
    <row r="43" spans="1:4" ht="18.75" customHeight="1">
      <c r="A43" s="30" t="s">
        <v>1516</v>
      </c>
      <c r="B43" s="13">
        <f>B5+B11+B16+B21+B26+B31+B37</f>
        <v>0</v>
      </c>
      <c r="C43" s="13">
        <f>C5+C11+C16+C21+C26+C31+C37</f>
        <v>0</v>
      </c>
      <c r="D43" s="14"/>
    </row>
    <row r="44" spans="1:4" s="3" customFormat="1" ht="18.75" customHeight="1">
      <c r="A44" s="40" t="s">
        <v>1566</v>
      </c>
      <c r="B44" s="16"/>
      <c r="C44" s="16"/>
      <c r="D44" s="16"/>
    </row>
    <row r="45" spans="1:4" s="3" customFormat="1" ht="18.75" customHeight="1">
      <c r="A45" s="40" t="s">
        <v>1568</v>
      </c>
      <c r="B45" s="13"/>
      <c r="C45" s="13"/>
      <c r="D45" s="16"/>
    </row>
    <row r="46" spans="1:4" s="3" customFormat="1" ht="18.75" customHeight="1">
      <c r="A46" s="41" t="s">
        <v>1594</v>
      </c>
      <c r="B46" s="16"/>
      <c r="C46" s="16"/>
      <c r="D46" s="16"/>
    </row>
    <row r="47" spans="1:4" ht="18.75" customHeight="1">
      <c r="A47" s="42" t="s">
        <v>1595</v>
      </c>
      <c r="B47" s="16"/>
      <c r="C47" s="22"/>
      <c r="D47" s="32"/>
    </row>
    <row r="48" spans="1:4" ht="18.75" customHeight="1">
      <c r="A48" s="42"/>
      <c r="B48" s="16"/>
      <c r="C48" s="22"/>
      <c r="D48" s="32"/>
    </row>
    <row r="49" spans="1:4" ht="18.75" customHeight="1">
      <c r="A49" s="33" t="s">
        <v>1125</v>
      </c>
      <c r="B49" s="13">
        <f>B43+B44+B45</f>
        <v>0</v>
      </c>
      <c r="C49" s="13">
        <f>C43+C44+C45</f>
        <v>0</v>
      </c>
      <c r="D49" s="13"/>
    </row>
  </sheetData>
  <mergeCells count="1">
    <mergeCell ref="A2:D2"/>
  </mergeCells>
  <phoneticPr fontId="33" type="noConversion"/>
  <printOptions horizontalCentered="1"/>
  <pageMargins left="0.59027777777777801" right="0.59027777777777801" top="0.55000000000000004" bottom="0.55000000000000004" header="0.31388888888888899" footer="0.31388888888888899"/>
  <pageSetup paperSize="9" scale="7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T44"/>
  <sheetViews>
    <sheetView workbookViewId="0">
      <selection activeCell="I13" sqref="I13"/>
    </sheetView>
  </sheetViews>
  <sheetFormatPr defaultColWidth="9" defaultRowHeight="20.100000000000001" customHeight="1"/>
  <cols>
    <col min="1" max="1" width="46" style="4" customWidth="1"/>
    <col min="2" max="2" width="16.875" style="5" customWidth="1"/>
    <col min="3" max="3" width="16.875" style="4" customWidth="1"/>
    <col min="4" max="4" width="15.625" style="5" customWidth="1"/>
    <col min="5" max="16384" width="9" style="4"/>
  </cols>
  <sheetData>
    <row r="1" spans="1:254" s="1" customFormat="1" ht="21" customHeight="1">
      <c r="A1" s="6" t="s">
        <v>1679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</row>
    <row r="2" spans="1:254" ht="33" customHeight="1">
      <c r="A2" s="335" t="s">
        <v>1680</v>
      </c>
      <c r="B2" s="336"/>
      <c r="C2" s="335"/>
      <c r="D2" s="336"/>
    </row>
    <row r="3" spans="1:254" s="2" customFormat="1" ht="20.100000000000001" customHeight="1">
      <c r="A3" s="8"/>
      <c r="B3" s="5"/>
      <c r="C3" s="8"/>
      <c r="D3" s="5" t="s">
        <v>0</v>
      </c>
    </row>
    <row r="4" spans="1:254" s="2" customFormat="1" ht="45" customHeight="1">
      <c r="A4" s="9" t="s">
        <v>34</v>
      </c>
      <c r="B4" s="10" t="s">
        <v>75</v>
      </c>
      <c r="C4" s="9" t="s">
        <v>1131</v>
      </c>
      <c r="D4" s="11" t="s">
        <v>1126</v>
      </c>
    </row>
    <row r="5" spans="1:254" s="3" customFormat="1" ht="18.75" customHeight="1">
      <c r="A5" s="12" t="s">
        <v>1555</v>
      </c>
      <c r="B5" s="13"/>
      <c r="C5" s="13"/>
      <c r="D5" s="14"/>
    </row>
    <row r="6" spans="1:254" ht="18.75" customHeight="1">
      <c r="A6" s="15" t="s">
        <v>1596</v>
      </c>
      <c r="B6" s="16"/>
      <c r="C6" s="16"/>
      <c r="D6" s="17"/>
    </row>
    <row r="7" spans="1:254" ht="18.75" customHeight="1">
      <c r="A7" s="15" t="s">
        <v>1597</v>
      </c>
      <c r="B7" s="16"/>
      <c r="C7" s="16"/>
      <c r="D7" s="17"/>
    </row>
    <row r="8" spans="1:254" ht="18.75" customHeight="1">
      <c r="A8" s="15" t="s">
        <v>1598</v>
      </c>
      <c r="B8" s="16"/>
      <c r="C8" s="16"/>
      <c r="D8" s="17"/>
    </row>
    <row r="9" spans="1:254" ht="18.75" customHeight="1">
      <c r="A9" s="18" t="s">
        <v>1599</v>
      </c>
      <c r="B9" s="16"/>
      <c r="C9" s="16"/>
      <c r="D9" s="16"/>
    </row>
    <row r="10" spans="1:254" ht="18.75" customHeight="1">
      <c r="A10" s="19" t="s">
        <v>1557</v>
      </c>
      <c r="B10" s="13"/>
      <c r="C10" s="13"/>
      <c r="D10" s="14"/>
    </row>
    <row r="11" spans="1:254" ht="18.75" customHeight="1">
      <c r="A11" s="20" t="s">
        <v>1600</v>
      </c>
      <c r="B11" s="16"/>
      <c r="C11" s="16"/>
      <c r="D11" s="17"/>
    </row>
    <row r="12" spans="1:254" ht="18.75" customHeight="1">
      <c r="A12" s="21" t="s">
        <v>1601</v>
      </c>
      <c r="B12" s="16"/>
      <c r="C12" s="16"/>
      <c r="D12" s="17"/>
    </row>
    <row r="13" spans="1:254" ht="18.75" customHeight="1">
      <c r="A13" s="20" t="s">
        <v>1602</v>
      </c>
      <c r="B13" s="16"/>
      <c r="C13" s="16"/>
      <c r="D13" s="17"/>
    </row>
    <row r="14" spans="1:254" ht="18.75" customHeight="1">
      <c r="A14" s="21" t="s">
        <v>1603</v>
      </c>
      <c r="B14" s="16"/>
      <c r="C14" s="16"/>
      <c r="D14" s="17"/>
    </row>
    <row r="15" spans="1:254" ht="18.75" customHeight="1">
      <c r="A15" s="21" t="s">
        <v>1604</v>
      </c>
      <c r="B15" s="16"/>
      <c r="C15" s="16"/>
      <c r="D15" s="17"/>
    </row>
    <row r="16" spans="1:254" ht="18.75" customHeight="1">
      <c r="A16" s="22" t="s">
        <v>1605</v>
      </c>
      <c r="B16" s="16"/>
      <c r="C16" s="16"/>
      <c r="D16" s="17"/>
    </row>
    <row r="17" spans="1:4" ht="18.75" customHeight="1">
      <c r="A17" s="19" t="s">
        <v>1620</v>
      </c>
      <c r="B17" s="13"/>
      <c r="C17" s="13"/>
      <c r="D17" s="14"/>
    </row>
    <row r="18" spans="1:4" s="3" customFormat="1" ht="18.75" customHeight="1">
      <c r="A18" s="23" t="s">
        <v>1626</v>
      </c>
      <c r="B18" s="16"/>
      <c r="C18" s="16"/>
      <c r="D18" s="17"/>
    </row>
    <row r="19" spans="1:4" ht="18.75" customHeight="1">
      <c r="A19" s="23" t="s">
        <v>1627</v>
      </c>
      <c r="B19" s="16"/>
      <c r="C19" s="16"/>
      <c r="D19" s="17"/>
    </row>
    <row r="20" spans="1:4" ht="18.75" customHeight="1">
      <c r="A20" s="24" t="s">
        <v>1628</v>
      </c>
      <c r="B20" s="16"/>
      <c r="C20" s="16"/>
      <c r="D20" s="16"/>
    </row>
    <row r="21" spans="1:4" s="3" customFormat="1" ht="18.75" customHeight="1">
      <c r="A21" s="25" t="s">
        <v>1559</v>
      </c>
      <c r="B21" s="13"/>
      <c r="C21" s="13"/>
      <c r="D21" s="14"/>
    </row>
    <row r="22" spans="1:4" ht="18.75" customHeight="1">
      <c r="A22" s="21" t="s">
        <v>1606</v>
      </c>
      <c r="B22" s="16"/>
      <c r="C22" s="16"/>
      <c r="D22" s="17"/>
    </row>
    <row r="23" spans="1:4" ht="18.75" customHeight="1">
      <c r="A23" s="21" t="s">
        <v>1607</v>
      </c>
      <c r="B23" s="16"/>
      <c r="C23" s="16"/>
      <c r="D23" s="17"/>
    </row>
    <row r="24" spans="1:4" ht="18.75" customHeight="1">
      <c r="A24" s="21" t="s">
        <v>1608</v>
      </c>
      <c r="B24" s="16"/>
      <c r="C24" s="16"/>
      <c r="D24" s="17"/>
    </row>
    <row r="25" spans="1:4" s="3" customFormat="1" ht="18.75" customHeight="1">
      <c r="A25" s="22" t="s">
        <v>1609</v>
      </c>
      <c r="B25" s="16"/>
      <c r="C25" s="16"/>
      <c r="D25" s="16"/>
    </row>
    <row r="26" spans="1:4" ht="18.75" customHeight="1">
      <c r="A26" s="19" t="s">
        <v>1561</v>
      </c>
      <c r="B26" s="13"/>
      <c r="C26" s="13"/>
      <c r="D26" s="14"/>
    </row>
    <row r="27" spans="1:4" ht="18.75" customHeight="1">
      <c r="A27" s="21" t="s">
        <v>1610</v>
      </c>
      <c r="B27" s="16"/>
      <c r="C27" s="16"/>
      <c r="D27" s="17"/>
    </row>
    <row r="28" spans="1:4" ht="18.75" customHeight="1">
      <c r="A28" s="21" t="s">
        <v>1611</v>
      </c>
      <c r="B28" s="16"/>
      <c r="C28" s="16"/>
      <c r="D28" s="17"/>
    </row>
    <row r="29" spans="1:4" s="3" customFormat="1" ht="18.75" customHeight="1">
      <c r="A29" s="26" t="s">
        <v>1629</v>
      </c>
      <c r="B29" s="16"/>
      <c r="C29" s="16"/>
      <c r="D29" s="17"/>
    </row>
    <row r="30" spans="1:4" ht="18.75" customHeight="1">
      <c r="A30" s="27" t="s">
        <v>1563</v>
      </c>
      <c r="B30" s="16"/>
      <c r="C30" s="13"/>
      <c r="D30" s="14"/>
    </row>
    <row r="31" spans="1:4" ht="18.75" customHeight="1">
      <c r="A31" s="28" t="s">
        <v>1612</v>
      </c>
      <c r="B31" s="16"/>
      <c r="C31" s="16"/>
      <c r="D31" s="17"/>
    </row>
    <row r="32" spans="1:4" ht="18.75" customHeight="1">
      <c r="A32" s="29" t="s">
        <v>1613</v>
      </c>
      <c r="B32" s="16"/>
      <c r="C32" s="16"/>
      <c r="D32" s="17"/>
    </row>
    <row r="33" spans="1:4" ht="18.75" customHeight="1">
      <c r="A33" s="27" t="s">
        <v>1565</v>
      </c>
      <c r="B33" s="13"/>
      <c r="C33" s="13"/>
      <c r="D33" s="14"/>
    </row>
    <row r="34" spans="1:4" ht="18.75" customHeight="1">
      <c r="A34" s="28" t="s">
        <v>1614</v>
      </c>
      <c r="B34" s="16"/>
      <c r="C34" s="16"/>
      <c r="D34" s="17"/>
    </row>
    <row r="35" spans="1:4" ht="18.75" customHeight="1">
      <c r="A35" s="29" t="s">
        <v>1615</v>
      </c>
      <c r="B35" s="16"/>
      <c r="C35" s="16"/>
      <c r="D35" s="17"/>
    </row>
    <row r="36" spans="1:4" ht="18.75" customHeight="1">
      <c r="A36" s="28" t="s">
        <v>1616</v>
      </c>
      <c r="B36" s="16"/>
      <c r="C36" s="16"/>
      <c r="D36" s="17"/>
    </row>
    <row r="37" spans="1:4" ht="18.75" customHeight="1">
      <c r="A37" s="27"/>
      <c r="B37" s="16"/>
      <c r="C37" s="16"/>
      <c r="D37" s="17"/>
    </row>
    <row r="38" spans="1:4" ht="18.75" customHeight="1">
      <c r="A38" s="30" t="s">
        <v>1517</v>
      </c>
      <c r="B38" s="13">
        <f>B5+B10+B17+B21+B26+B30+B33</f>
        <v>0</v>
      </c>
      <c r="C38" s="13">
        <f>C5+C10+C17+C21+C26+C30+C33</f>
        <v>0</v>
      </c>
      <c r="D38" s="14"/>
    </row>
    <row r="39" spans="1:4" s="3" customFormat="1" ht="18.75" customHeight="1">
      <c r="A39" s="21" t="s">
        <v>1567</v>
      </c>
      <c r="B39" s="16"/>
      <c r="C39" s="16"/>
      <c r="D39" s="16"/>
    </row>
    <row r="40" spans="1:4" s="3" customFormat="1" ht="18.75" customHeight="1">
      <c r="A40" s="21" t="s">
        <v>1569</v>
      </c>
      <c r="B40" s="13"/>
      <c r="C40" s="13"/>
      <c r="D40" s="16"/>
    </row>
    <row r="41" spans="1:4" s="3" customFormat="1" ht="18.75" customHeight="1">
      <c r="A41" s="21" t="s">
        <v>1617</v>
      </c>
      <c r="B41" s="16"/>
      <c r="C41" s="16"/>
      <c r="D41" s="16"/>
    </row>
    <row r="42" spans="1:4" ht="18.75" customHeight="1">
      <c r="A42" s="31" t="s">
        <v>1618</v>
      </c>
      <c r="B42" s="16"/>
      <c r="C42" s="16"/>
      <c r="D42" s="32"/>
    </row>
    <row r="43" spans="1:4" ht="18.75" customHeight="1">
      <c r="A43" s="31"/>
      <c r="B43" s="16"/>
      <c r="C43" s="22"/>
      <c r="D43" s="32"/>
    </row>
    <row r="44" spans="1:4" ht="18.75" customHeight="1">
      <c r="A44" s="33" t="s">
        <v>1302</v>
      </c>
      <c r="B44" s="13">
        <f>B38+B39+B40</f>
        <v>0</v>
      </c>
      <c r="C44" s="13">
        <f>C38+C39+C40</f>
        <v>0</v>
      </c>
      <c r="D44" s="13"/>
    </row>
  </sheetData>
  <mergeCells count="1">
    <mergeCell ref="A2:D2"/>
  </mergeCells>
  <phoneticPr fontId="33" type="noConversion"/>
  <printOptions horizontalCentered="1"/>
  <pageMargins left="0.59027777777777801" right="0.59027777777777801" top="0.55000000000000004" bottom="0.55000000000000004" header="0.31388888888888899" footer="0.31388888888888899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C153"/>
  <sheetViews>
    <sheetView workbookViewId="0">
      <selection activeCell="K28" sqref="K28"/>
    </sheetView>
  </sheetViews>
  <sheetFormatPr defaultRowHeight="13.5"/>
  <cols>
    <col min="1" max="1" width="49.875" customWidth="1"/>
    <col min="2" max="2" width="29" customWidth="1"/>
    <col min="3" max="3" width="23.625" customWidth="1"/>
  </cols>
  <sheetData>
    <row r="1" spans="1:3" ht="14.25">
      <c r="A1" s="268" t="s">
        <v>1786</v>
      </c>
      <c r="B1" s="170"/>
      <c r="C1" s="170"/>
    </row>
    <row r="2" spans="1:3" ht="22.5">
      <c r="A2" s="337" t="s">
        <v>1787</v>
      </c>
      <c r="B2" s="337"/>
      <c r="C2" s="337"/>
    </row>
    <row r="3" spans="1:3" ht="14.25">
      <c r="A3" s="252"/>
      <c r="B3" s="170"/>
      <c r="C3" s="170"/>
    </row>
    <row r="4" spans="1:3" ht="14.25">
      <c r="A4" s="269" t="s">
        <v>34</v>
      </c>
      <c r="B4" s="338" t="s">
        <v>1681</v>
      </c>
      <c r="C4" s="338"/>
    </row>
    <row r="5" spans="1:3" ht="14.25">
      <c r="A5" s="270"/>
      <c r="B5" s="271" t="s">
        <v>1682</v>
      </c>
      <c r="C5" s="272" t="s">
        <v>1788</v>
      </c>
    </row>
    <row r="6" spans="1:3" ht="14.25">
      <c r="A6" s="271" t="s">
        <v>1683</v>
      </c>
      <c r="B6" s="273">
        <f>SUM(B7,B14,B33)</f>
        <v>26557</v>
      </c>
      <c r="C6" s="273">
        <f>SUM(C7,C14,C33)</f>
        <v>13285</v>
      </c>
    </row>
    <row r="7" spans="1:3" ht="14.25">
      <c r="A7" s="274" t="s">
        <v>1684</v>
      </c>
      <c r="B7" s="275">
        <f>SUM(B8:B13)</f>
        <v>11336</v>
      </c>
      <c r="C7" s="275">
        <f>SUM(C8:C13)</f>
        <v>11336</v>
      </c>
    </row>
    <row r="8" spans="1:3" ht="14.25">
      <c r="A8" s="276" t="s">
        <v>1685</v>
      </c>
      <c r="B8" s="171"/>
      <c r="C8" s="171"/>
    </row>
    <row r="9" spans="1:3" ht="14.25">
      <c r="A9" s="276" t="s">
        <v>1686</v>
      </c>
      <c r="B9" s="171"/>
      <c r="C9" s="171"/>
    </row>
    <row r="10" spans="1:3" ht="14.25">
      <c r="A10" s="276" t="s">
        <v>1687</v>
      </c>
      <c r="B10" s="171">
        <v>1032</v>
      </c>
      <c r="C10" s="171">
        <v>1032</v>
      </c>
    </row>
    <row r="11" spans="1:3" ht="14.25">
      <c r="A11" s="276" t="s">
        <v>1688</v>
      </c>
      <c r="B11" s="171"/>
      <c r="C11" s="171"/>
    </row>
    <row r="12" spans="1:3" ht="14.25">
      <c r="A12" s="276" t="s">
        <v>1689</v>
      </c>
      <c r="B12" s="171">
        <v>10304</v>
      </c>
      <c r="C12" s="171">
        <v>10304</v>
      </c>
    </row>
    <row r="13" spans="1:3" ht="14.25">
      <c r="A13" s="276" t="s">
        <v>1690</v>
      </c>
      <c r="B13" s="171"/>
      <c r="C13" s="171"/>
    </row>
    <row r="14" spans="1:3" ht="14.25">
      <c r="A14" s="271" t="s">
        <v>1691</v>
      </c>
      <c r="B14" s="275">
        <f>SUM(B15:B32)</f>
        <v>9700</v>
      </c>
      <c r="C14" s="275">
        <f>SUM(C15:C32)</f>
        <v>0</v>
      </c>
    </row>
    <row r="15" spans="1:3" ht="14.25">
      <c r="A15" s="277" t="s">
        <v>1692</v>
      </c>
      <c r="B15" s="171"/>
      <c r="C15" s="171"/>
    </row>
    <row r="16" spans="1:3" ht="14.25">
      <c r="A16" s="276" t="s">
        <v>1693</v>
      </c>
      <c r="B16" s="171">
        <v>449</v>
      </c>
      <c r="C16" s="171"/>
    </row>
    <row r="17" spans="1:3" ht="14.25">
      <c r="A17" s="276" t="s">
        <v>1694</v>
      </c>
      <c r="B17" s="171"/>
      <c r="C17" s="171"/>
    </row>
    <row r="18" spans="1:3" ht="14.25">
      <c r="A18" s="276" t="s">
        <v>1695</v>
      </c>
      <c r="B18" s="171">
        <v>1838</v>
      </c>
      <c r="C18" s="171"/>
    </row>
    <row r="19" spans="1:3" ht="14.25">
      <c r="A19" s="276" t="s">
        <v>1696</v>
      </c>
      <c r="B19" s="171"/>
      <c r="C19" s="171"/>
    </row>
    <row r="20" spans="1:3" ht="14.25">
      <c r="A20" s="276" t="s">
        <v>1697</v>
      </c>
      <c r="B20" s="171"/>
      <c r="C20" s="171"/>
    </row>
    <row r="21" spans="1:3" ht="14.25">
      <c r="A21" s="276" t="s">
        <v>1698</v>
      </c>
      <c r="B21" s="171"/>
      <c r="C21" s="171"/>
    </row>
    <row r="22" spans="1:3" ht="14.25">
      <c r="A22" s="276" t="s">
        <v>1699</v>
      </c>
      <c r="B22" s="171">
        <v>2260</v>
      </c>
      <c r="C22" s="171"/>
    </row>
    <row r="23" spans="1:3" ht="14.25">
      <c r="A23" s="276" t="s">
        <v>1700</v>
      </c>
      <c r="B23" s="171">
        <v>2993</v>
      </c>
      <c r="C23" s="171"/>
    </row>
    <row r="24" spans="1:3" ht="14.25">
      <c r="A24" s="276" t="s">
        <v>1701</v>
      </c>
      <c r="B24" s="171">
        <v>1838</v>
      </c>
      <c r="C24" s="171"/>
    </row>
    <row r="25" spans="1:3" ht="14.25">
      <c r="A25" s="276" t="s">
        <v>1702</v>
      </c>
      <c r="B25" s="171"/>
      <c r="C25" s="171"/>
    </row>
    <row r="26" spans="1:3" ht="14.25">
      <c r="A26" s="276" t="s">
        <v>1703</v>
      </c>
      <c r="B26" s="171"/>
      <c r="C26" s="171"/>
    </row>
    <row r="27" spans="1:3" ht="14.25">
      <c r="A27" s="276" t="s">
        <v>1704</v>
      </c>
      <c r="B27" s="171"/>
      <c r="C27" s="171"/>
    </row>
    <row r="28" spans="1:3" ht="14.25">
      <c r="A28" s="276" t="s">
        <v>1705</v>
      </c>
      <c r="B28" s="171"/>
      <c r="C28" s="171"/>
    </row>
    <row r="29" spans="1:3" ht="14.25">
      <c r="A29" s="276" t="s">
        <v>1706</v>
      </c>
      <c r="B29" s="171"/>
      <c r="C29" s="171"/>
    </row>
    <row r="30" spans="1:3" ht="14.25">
      <c r="A30" s="276" t="s">
        <v>1707</v>
      </c>
      <c r="B30" s="171"/>
      <c r="C30" s="171"/>
    </row>
    <row r="31" spans="1:3" ht="14.25">
      <c r="A31" s="276" t="s">
        <v>1708</v>
      </c>
      <c r="B31" s="171">
        <v>151</v>
      </c>
      <c r="C31" s="171"/>
    </row>
    <row r="32" spans="1:3" ht="14.25">
      <c r="A32" s="276" t="s">
        <v>1709</v>
      </c>
      <c r="B32" s="171">
        <v>171</v>
      </c>
      <c r="C32" s="171"/>
    </row>
    <row r="33" spans="1:3" ht="14.25">
      <c r="A33" s="278" t="s">
        <v>1710</v>
      </c>
      <c r="B33" s="275">
        <f>SUM(B34,B47,B48,B49,B60,B69,B76,B85,B95,B101,B104,B123,B131,B135,B140,B142,B144,B147,B150)</f>
        <v>5521</v>
      </c>
      <c r="C33" s="275">
        <f>SUM(C34,C47,C48,C49,C60,C69,C76,C85,C95,C101,C104,C123,C131,C135,C140,C142,C144,C147,C150)</f>
        <v>1949</v>
      </c>
    </row>
    <row r="34" spans="1:3" ht="14.25">
      <c r="A34" s="173" t="s">
        <v>1711</v>
      </c>
      <c r="B34" s="273">
        <f>SUM(B35:B46)</f>
        <v>0</v>
      </c>
      <c r="C34" s="273">
        <f>SUM(C35:C46)</f>
        <v>0</v>
      </c>
    </row>
    <row r="35" spans="1:3" ht="14.25">
      <c r="A35" s="169" t="s">
        <v>1083</v>
      </c>
      <c r="B35" s="171"/>
      <c r="C35" s="171"/>
    </row>
    <row r="36" spans="1:3" ht="14.25">
      <c r="A36" s="169" t="s">
        <v>1084</v>
      </c>
      <c r="B36" s="171"/>
      <c r="C36" s="171"/>
    </row>
    <row r="37" spans="1:3" ht="14.25">
      <c r="A37" s="169" t="s">
        <v>1085</v>
      </c>
      <c r="B37" s="171"/>
      <c r="C37" s="171"/>
    </row>
    <row r="38" spans="1:3" ht="14.25">
      <c r="A38" s="172" t="s">
        <v>1712</v>
      </c>
      <c r="B38" s="171"/>
      <c r="C38" s="171"/>
    </row>
    <row r="39" spans="1:3" ht="14.25">
      <c r="A39" s="172" t="s">
        <v>1713</v>
      </c>
      <c r="B39" s="171"/>
      <c r="C39" s="171"/>
    </row>
    <row r="40" spans="1:3" ht="14.25">
      <c r="A40" s="279" t="s">
        <v>1714</v>
      </c>
      <c r="B40" s="171"/>
      <c r="C40" s="171"/>
    </row>
    <row r="41" spans="1:3" ht="14.25">
      <c r="A41" s="169" t="s">
        <v>1086</v>
      </c>
      <c r="B41" s="171"/>
      <c r="C41" s="171"/>
    </row>
    <row r="42" spans="1:3" ht="14.25">
      <c r="A42" s="279" t="s">
        <v>1715</v>
      </c>
      <c r="B42" s="171"/>
      <c r="C42" s="171"/>
    </row>
    <row r="43" spans="1:3" ht="14.25">
      <c r="A43" s="169" t="s">
        <v>1087</v>
      </c>
      <c r="B43" s="171"/>
      <c r="C43" s="171"/>
    </row>
    <row r="44" spans="1:3" ht="14.25">
      <c r="A44" s="169" t="s">
        <v>1088</v>
      </c>
      <c r="B44" s="171"/>
      <c r="C44" s="171"/>
    </row>
    <row r="45" spans="1:3" ht="14.25">
      <c r="A45" s="169" t="s">
        <v>1089</v>
      </c>
      <c r="B45" s="171"/>
      <c r="C45" s="171"/>
    </row>
    <row r="46" spans="1:3" ht="14.25">
      <c r="A46" s="169" t="s">
        <v>1716</v>
      </c>
      <c r="B46" s="171"/>
      <c r="C46" s="171"/>
    </row>
    <row r="47" spans="1:3" ht="14.25">
      <c r="A47" s="173" t="s">
        <v>1717</v>
      </c>
      <c r="B47" s="174"/>
      <c r="C47" s="174"/>
    </row>
    <row r="48" spans="1:3" ht="14.25">
      <c r="A48" s="173" t="s">
        <v>1718</v>
      </c>
      <c r="B48" s="174"/>
      <c r="C48" s="174"/>
    </row>
    <row r="49" spans="1:3" ht="14.25">
      <c r="A49" s="173" t="s">
        <v>1719</v>
      </c>
      <c r="B49" s="280">
        <f>SUM(B50:B59)</f>
        <v>269</v>
      </c>
      <c r="C49" s="280">
        <f>SUM(C50:C59)</f>
        <v>1107</v>
      </c>
    </row>
    <row r="50" spans="1:3" ht="14.25">
      <c r="A50" s="169" t="s">
        <v>1720</v>
      </c>
      <c r="B50" s="171">
        <v>269</v>
      </c>
      <c r="C50" s="171">
        <v>1107</v>
      </c>
    </row>
    <row r="51" spans="1:3" ht="14.25">
      <c r="A51" s="169" t="s">
        <v>1721</v>
      </c>
      <c r="B51" s="171"/>
      <c r="C51" s="171"/>
    </row>
    <row r="52" spans="1:3" ht="14.25">
      <c r="A52" s="169" t="s">
        <v>1090</v>
      </c>
      <c r="B52" s="171"/>
      <c r="C52" s="171"/>
    </row>
    <row r="53" spans="1:3" ht="14.25">
      <c r="A53" s="169" t="s">
        <v>1091</v>
      </c>
      <c r="B53" s="171"/>
      <c r="C53" s="171"/>
    </row>
    <row r="54" spans="1:3" ht="14.25">
      <c r="A54" s="169" t="s">
        <v>1722</v>
      </c>
      <c r="B54" s="171"/>
      <c r="C54" s="171"/>
    </row>
    <row r="55" spans="1:3" ht="14.25">
      <c r="A55" s="169" t="s">
        <v>1723</v>
      </c>
      <c r="B55" s="171"/>
      <c r="C55" s="171"/>
    </row>
    <row r="56" spans="1:3" ht="14.25">
      <c r="A56" s="169" t="s">
        <v>1724</v>
      </c>
      <c r="B56" s="171"/>
      <c r="C56" s="171"/>
    </row>
    <row r="57" spans="1:3" ht="14.25">
      <c r="A57" s="169" t="s">
        <v>1725</v>
      </c>
      <c r="B57" s="171"/>
      <c r="C57" s="171"/>
    </row>
    <row r="58" spans="1:3" ht="14.25">
      <c r="A58" s="169" t="s">
        <v>1726</v>
      </c>
      <c r="B58" s="171"/>
      <c r="C58" s="171"/>
    </row>
    <row r="59" spans="1:3" ht="14.25">
      <c r="A59" s="169" t="s">
        <v>1727</v>
      </c>
      <c r="B59" s="171"/>
      <c r="C59" s="171"/>
    </row>
    <row r="60" spans="1:3" ht="14.25">
      <c r="A60" s="173" t="s">
        <v>1728</v>
      </c>
      <c r="B60" s="281">
        <f>SUM(B61:B68)</f>
        <v>0</v>
      </c>
      <c r="C60" s="281">
        <f>SUM(C61:C68)</f>
        <v>0</v>
      </c>
    </row>
    <row r="61" spans="1:3" ht="14.25">
      <c r="A61" s="169" t="s">
        <v>1729</v>
      </c>
      <c r="B61" s="171"/>
      <c r="C61" s="171"/>
    </row>
    <row r="62" spans="1:3" ht="14.25">
      <c r="A62" s="169" t="s">
        <v>1730</v>
      </c>
      <c r="B62" s="171"/>
      <c r="C62" s="171"/>
    </row>
    <row r="63" spans="1:3" ht="14.25">
      <c r="A63" s="169" t="s">
        <v>1731</v>
      </c>
      <c r="B63" s="171"/>
      <c r="C63" s="171"/>
    </row>
    <row r="64" spans="1:3" ht="14.25">
      <c r="A64" s="169" t="s">
        <v>1732</v>
      </c>
      <c r="B64" s="171"/>
      <c r="C64" s="171"/>
    </row>
    <row r="65" spans="1:3" ht="14.25">
      <c r="A65" s="169" t="s">
        <v>1733</v>
      </c>
      <c r="B65" s="171"/>
      <c r="C65" s="171"/>
    </row>
    <row r="66" spans="1:3" ht="14.25">
      <c r="A66" s="169" t="s">
        <v>1734</v>
      </c>
      <c r="B66" s="171"/>
      <c r="C66" s="171"/>
    </row>
    <row r="67" spans="1:3" ht="14.25">
      <c r="A67" s="169" t="s">
        <v>1735</v>
      </c>
      <c r="B67" s="171"/>
      <c r="C67" s="171"/>
    </row>
    <row r="68" spans="1:3" ht="14.25">
      <c r="A68" s="169" t="s">
        <v>1736</v>
      </c>
      <c r="B68" s="171"/>
      <c r="C68" s="171"/>
    </row>
    <row r="69" spans="1:3" ht="14.25">
      <c r="A69" s="173" t="s">
        <v>1737</v>
      </c>
      <c r="B69" s="280">
        <f>SUM(B70:B75)</f>
        <v>24</v>
      </c>
      <c r="C69" s="280">
        <f>SUM(C70:C75)</f>
        <v>0</v>
      </c>
    </row>
    <row r="70" spans="1:3" ht="14.25">
      <c r="A70" s="169" t="s">
        <v>1738</v>
      </c>
      <c r="B70" s="171">
        <v>24</v>
      </c>
      <c r="C70" s="171"/>
    </row>
    <row r="71" spans="1:3" ht="14.25">
      <c r="A71" s="169" t="s">
        <v>1739</v>
      </c>
      <c r="B71" s="171"/>
      <c r="C71" s="171"/>
    </row>
    <row r="72" spans="1:3" ht="14.25">
      <c r="A72" s="169" t="s">
        <v>1740</v>
      </c>
      <c r="B72" s="171"/>
      <c r="C72" s="171"/>
    </row>
    <row r="73" spans="1:3" ht="14.25">
      <c r="A73" s="169" t="s">
        <v>1741</v>
      </c>
      <c r="B73" s="171"/>
      <c r="C73" s="171"/>
    </row>
    <row r="74" spans="1:3" ht="14.25">
      <c r="A74" s="169" t="s">
        <v>1742</v>
      </c>
      <c r="B74" s="171"/>
      <c r="C74" s="171"/>
    </row>
    <row r="75" spans="1:3" ht="14.25">
      <c r="A75" s="169" t="s">
        <v>1743</v>
      </c>
      <c r="B75" s="171"/>
      <c r="C75" s="171"/>
    </row>
    <row r="76" spans="1:3" ht="14.25">
      <c r="A76" s="173" t="s">
        <v>1744</v>
      </c>
      <c r="B76" s="280">
        <f>SUM(B77:B84)</f>
        <v>65</v>
      </c>
      <c r="C76" s="280">
        <f>SUM(C77:C84)</f>
        <v>11</v>
      </c>
    </row>
    <row r="77" spans="1:3" ht="14.25">
      <c r="A77" s="282" t="s">
        <v>1745</v>
      </c>
      <c r="B77" s="171"/>
      <c r="C77" s="171"/>
    </row>
    <row r="78" spans="1:3" ht="14.25">
      <c r="A78" s="169" t="s">
        <v>1746</v>
      </c>
      <c r="B78" s="171"/>
      <c r="C78" s="171"/>
    </row>
    <row r="79" spans="1:3" ht="14.25">
      <c r="A79" s="169" t="s">
        <v>1093</v>
      </c>
      <c r="B79" s="171"/>
      <c r="C79" s="171"/>
    </row>
    <row r="80" spans="1:3" ht="14.25">
      <c r="A80" s="169" t="s">
        <v>1747</v>
      </c>
      <c r="B80" s="171">
        <v>63</v>
      </c>
      <c r="C80" s="171">
        <v>11</v>
      </c>
    </row>
    <row r="81" spans="1:3" ht="14.25">
      <c r="A81" s="169" t="s">
        <v>1748</v>
      </c>
      <c r="B81" s="171">
        <v>2</v>
      </c>
      <c r="C81" s="171"/>
    </row>
    <row r="82" spans="1:3" ht="14.25">
      <c r="A82" s="172" t="s">
        <v>1749</v>
      </c>
      <c r="B82" s="171"/>
      <c r="C82" s="171"/>
    </row>
    <row r="83" spans="1:3" ht="14.25">
      <c r="A83" s="169" t="s">
        <v>1094</v>
      </c>
      <c r="B83" s="171"/>
      <c r="C83" s="171"/>
    </row>
    <row r="84" spans="1:3" ht="14.25">
      <c r="A84" s="283" t="s">
        <v>1095</v>
      </c>
      <c r="B84" s="171"/>
      <c r="C84" s="171"/>
    </row>
    <row r="85" spans="1:3" ht="14.25">
      <c r="A85" s="173" t="s">
        <v>1750</v>
      </c>
      <c r="B85" s="280">
        <f>SUM(B86:B94)</f>
        <v>18</v>
      </c>
      <c r="C85" s="280">
        <f>SUM(C86:C94)</f>
        <v>0</v>
      </c>
    </row>
    <row r="86" spans="1:3" ht="14.25">
      <c r="A86" s="169" t="s">
        <v>1751</v>
      </c>
      <c r="B86" s="171"/>
      <c r="C86" s="171"/>
    </row>
    <row r="87" spans="1:3" ht="14.25">
      <c r="A87" s="169" t="s">
        <v>1096</v>
      </c>
      <c r="B87" s="171"/>
      <c r="C87" s="171"/>
    </row>
    <row r="88" spans="1:3" ht="14.25">
      <c r="A88" s="279" t="s">
        <v>1752</v>
      </c>
      <c r="B88" s="171"/>
      <c r="C88" s="171"/>
    </row>
    <row r="89" spans="1:3" ht="14.25">
      <c r="A89" s="169" t="s">
        <v>1097</v>
      </c>
      <c r="B89" s="171"/>
      <c r="C89" s="171"/>
    </row>
    <row r="90" spans="1:3" ht="14.25">
      <c r="A90" s="169" t="s">
        <v>1098</v>
      </c>
      <c r="B90" s="171"/>
      <c r="C90" s="171"/>
    </row>
    <row r="91" spans="1:3" ht="14.25">
      <c r="A91" s="169" t="s">
        <v>1746</v>
      </c>
      <c r="B91" s="171">
        <v>1</v>
      </c>
      <c r="C91" s="171"/>
    </row>
    <row r="92" spans="1:3" ht="14.25">
      <c r="A92" s="169" t="s">
        <v>1753</v>
      </c>
      <c r="B92" s="171">
        <v>17</v>
      </c>
      <c r="C92" s="171"/>
    </row>
    <row r="93" spans="1:3" ht="14.25">
      <c r="A93" s="169" t="s">
        <v>1099</v>
      </c>
      <c r="B93" s="171"/>
      <c r="C93" s="171"/>
    </row>
    <row r="94" spans="1:3" ht="14.25">
      <c r="A94" s="169" t="s">
        <v>1100</v>
      </c>
      <c r="B94" s="171"/>
      <c r="C94" s="171"/>
    </row>
    <row r="95" spans="1:3" ht="14.25">
      <c r="A95" s="173" t="s">
        <v>1754</v>
      </c>
      <c r="B95" s="280">
        <f>SUM(B96:B100)</f>
        <v>0</v>
      </c>
      <c r="C95" s="280">
        <f>SUM(C96:C100)</f>
        <v>0</v>
      </c>
    </row>
    <row r="96" spans="1:3" ht="14.25">
      <c r="A96" s="169" t="s">
        <v>1101</v>
      </c>
      <c r="B96" s="171"/>
      <c r="C96" s="171"/>
    </row>
    <row r="97" spans="1:3" ht="14.25">
      <c r="A97" s="169" t="s">
        <v>1755</v>
      </c>
      <c r="B97" s="171"/>
      <c r="C97" s="171"/>
    </row>
    <row r="98" spans="1:3" ht="14.25">
      <c r="A98" s="169" t="s">
        <v>1102</v>
      </c>
      <c r="B98" s="171"/>
      <c r="C98" s="171"/>
    </row>
    <row r="99" spans="1:3" ht="14.25">
      <c r="A99" s="169" t="s">
        <v>1756</v>
      </c>
      <c r="B99" s="171"/>
      <c r="C99" s="171"/>
    </row>
    <row r="100" spans="1:3" ht="14.25">
      <c r="A100" s="169"/>
      <c r="B100" s="171"/>
      <c r="C100" s="171"/>
    </row>
    <row r="101" spans="1:3" ht="14.25">
      <c r="A101" s="284" t="s">
        <v>1757</v>
      </c>
      <c r="B101" s="280">
        <f>SUM(B102:B103)</f>
        <v>0</v>
      </c>
      <c r="C101" s="280">
        <f>SUM(C102:C103)</f>
        <v>0</v>
      </c>
    </row>
    <row r="102" spans="1:3" ht="14.25">
      <c r="A102" s="285" t="s">
        <v>1758</v>
      </c>
      <c r="B102" s="171"/>
      <c r="C102" s="171"/>
    </row>
    <row r="103" spans="1:3" ht="14.25">
      <c r="A103" s="285" t="s">
        <v>1759</v>
      </c>
      <c r="B103" s="171"/>
      <c r="C103" s="171"/>
    </row>
    <row r="104" spans="1:3" ht="14.25">
      <c r="A104" s="173" t="s">
        <v>1760</v>
      </c>
      <c r="B104" s="280">
        <f>SUM(B105:B122)</f>
        <v>5137</v>
      </c>
      <c r="C104" s="280">
        <f>SUM(C105:C122)</f>
        <v>831</v>
      </c>
    </row>
    <row r="105" spans="1:3" ht="14.25">
      <c r="A105" s="279" t="s">
        <v>1761</v>
      </c>
      <c r="B105" s="171"/>
      <c r="C105" s="171"/>
    </row>
    <row r="106" spans="1:3" ht="14.25">
      <c r="A106" s="169" t="s">
        <v>1762</v>
      </c>
      <c r="B106" s="171"/>
      <c r="C106" s="171"/>
    </row>
    <row r="107" spans="1:3" ht="14.25">
      <c r="A107" s="169" t="s">
        <v>1103</v>
      </c>
      <c r="B107" s="171"/>
      <c r="C107" s="171"/>
    </row>
    <row r="108" spans="1:3" ht="14.25">
      <c r="A108" s="169" t="s">
        <v>1763</v>
      </c>
      <c r="B108" s="171"/>
      <c r="C108" s="171"/>
    </row>
    <row r="109" spans="1:3" ht="14.25">
      <c r="A109" s="279" t="s">
        <v>1764</v>
      </c>
      <c r="B109" s="171"/>
      <c r="C109" s="171"/>
    </row>
    <row r="110" spans="1:3" ht="14.25">
      <c r="A110" s="169" t="s">
        <v>1104</v>
      </c>
      <c r="B110" s="171">
        <v>4351</v>
      </c>
      <c r="C110" s="171">
        <v>831</v>
      </c>
    </row>
    <row r="111" spans="1:3" ht="14.25">
      <c r="A111" s="169" t="s">
        <v>1105</v>
      </c>
      <c r="B111" s="171"/>
      <c r="C111" s="171"/>
    </row>
    <row r="112" spans="1:3" ht="14.25">
      <c r="A112" s="169" t="s">
        <v>1765</v>
      </c>
      <c r="B112" s="171"/>
      <c r="C112" s="171"/>
    </row>
    <row r="113" spans="1:3" ht="14.25">
      <c r="A113" s="169" t="s">
        <v>1766</v>
      </c>
      <c r="B113" s="171"/>
      <c r="C113" s="171"/>
    </row>
    <row r="114" spans="1:3" ht="14.25">
      <c r="A114" s="169" t="s">
        <v>1767</v>
      </c>
      <c r="B114" s="171"/>
      <c r="C114" s="171"/>
    </row>
    <row r="115" spans="1:3" ht="14.25">
      <c r="A115" s="169" t="s">
        <v>1768</v>
      </c>
      <c r="B115" s="171"/>
      <c r="C115" s="171"/>
    </row>
    <row r="116" spans="1:3" ht="14.25">
      <c r="A116" s="169" t="s">
        <v>1769</v>
      </c>
      <c r="B116" s="171"/>
      <c r="C116" s="171"/>
    </row>
    <row r="117" spans="1:3" ht="14.25">
      <c r="A117" s="169" t="s">
        <v>1106</v>
      </c>
      <c r="B117" s="171"/>
      <c r="C117" s="171"/>
    </row>
    <row r="118" spans="1:3" ht="14.25">
      <c r="A118" s="169" t="s">
        <v>1107</v>
      </c>
      <c r="B118" s="171"/>
      <c r="C118" s="171"/>
    </row>
    <row r="119" spans="1:3" ht="14.25">
      <c r="A119" s="169" t="s">
        <v>1108</v>
      </c>
      <c r="B119" s="171">
        <v>786</v>
      </c>
      <c r="C119" s="171"/>
    </row>
    <row r="120" spans="1:3" ht="14.25">
      <c r="A120" s="169" t="s">
        <v>1109</v>
      </c>
      <c r="B120" s="171"/>
      <c r="C120" s="171"/>
    </row>
    <row r="121" spans="1:3" ht="14.25">
      <c r="A121" s="279" t="s">
        <v>1770</v>
      </c>
      <c r="B121" s="171"/>
      <c r="C121" s="171"/>
    </row>
    <row r="122" spans="1:3" ht="14.25">
      <c r="A122" s="169" t="s">
        <v>1110</v>
      </c>
      <c r="B122" s="171"/>
      <c r="C122" s="171"/>
    </row>
    <row r="123" spans="1:3" ht="14.25">
      <c r="A123" s="173" t="s">
        <v>1771</v>
      </c>
      <c r="B123" s="280">
        <f>SUM(B124:B130)</f>
        <v>0</v>
      </c>
      <c r="C123" s="280">
        <f>SUM(C124:C130)</f>
        <v>0</v>
      </c>
    </row>
    <row r="124" spans="1:3" ht="14.25">
      <c r="A124" s="169" t="s">
        <v>1111</v>
      </c>
      <c r="B124" s="171"/>
      <c r="C124" s="171"/>
    </row>
    <row r="125" spans="1:3" ht="14.25">
      <c r="A125" s="169" t="s">
        <v>1112</v>
      </c>
      <c r="B125" s="171"/>
      <c r="C125" s="171"/>
    </row>
    <row r="126" spans="1:3" ht="14.25">
      <c r="A126" s="169" t="s">
        <v>1113</v>
      </c>
      <c r="B126" s="171"/>
      <c r="C126" s="171"/>
    </row>
    <row r="127" spans="1:3" ht="14.25">
      <c r="A127" s="169" t="s">
        <v>1114</v>
      </c>
      <c r="B127" s="171"/>
      <c r="C127" s="171"/>
    </row>
    <row r="128" spans="1:3" ht="14.25">
      <c r="A128" s="169" t="s">
        <v>1115</v>
      </c>
      <c r="B128" s="171"/>
      <c r="C128" s="171"/>
    </row>
    <row r="129" spans="1:3" ht="14.25">
      <c r="A129" s="169" t="s">
        <v>1116</v>
      </c>
      <c r="B129" s="171"/>
      <c r="C129" s="171"/>
    </row>
    <row r="130" spans="1:3" ht="14.25">
      <c r="A130" s="169" t="s">
        <v>1772</v>
      </c>
      <c r="B130" s="171"/>
      <c r="C130" s="171"/>
    </row>
    <row r="131" spans="1:3" ht="14.25">
      <c r="A131" s="173" t="s">
        <v>1773</v>
      </c>
      <c r="B131" s="280">
        <f>SUM(B132:B134)</f>
        <v>0</v>
      </c>
      <c r="C131" s="280">
        <f>SUM(C132:C134)</f>
        <v>0</v>
      </c>
    </row>
    <row r="132" spans="1:3" ht="14.25">
      <c r="A132" s="169" t="s">
        <v>1092</v>
      </c>
      <c r="B132" s="171"/>
      <c r="C132" s="171"/>
    </row>
    <row r="133" spans="1:3" ht="14.25">
      <c r="A133" s="169" t="s">
        <v>1774</v>
      </c>
      <c r="B133" s="171"/>
      <c r="C133" s="171"/>
    </row>
    <row r="134" spans="1:3" ht="14.25">
      <c r="A134" s="169" t="s">
        <v>1775</v>
      </c>
      <c r="B134" s="171"/>
      <c r="C134" s="171"/>
    </row>
    <row r="135" spans="1:3" ht="14.25">
      <c r="A135" s="173" t="s">
        <v>1776</v>
      </c>
      <c r="B135" s="280">
        <f>SUM(B136:B139)</f>
        <v>8</v>
      </c>
      <c r="C135" s="280">
        <f>SUM(C136:C139)</f>
        <v>0</v>
      </c>
    </row>
    <row r="136" spans="1:3" ht="14.25">
      <c r="A136" s="169" t="s">
        <v>1117</v>
      </c>
      <c r="B136" s="171"/>
      <c r="C136" s="171"/>
    </row>
    <row r="137" spans="1:3" ht="14.25">
      <c r="A137" s="169" t="s">
        <v>1777</v>
      </c>
      <c r="B137" s="171"/>
      <c r="C137" s="171"/>
    </row>
    <row r="138" spans="1:3" ht="14.25">
      <c r="A138" s="279" t="s">
        <v>1778</v>
      </c>
      <c r="B138" s="171"/>
      <c r="C138" s="171"/>
    </row>
    <row r="139" spans="1:3" ht="14.25">
      <c r="A139" s="169" t="s">
        <v>1118</v>
      </c>
      <c r="B139" s="171">
        <v>8</v>
      </c>
      <c r="C139" s="171"/>
    </row>
    <row r="140" spans="1:3" ht="14.25">
      <c r="A140" s="173" t="s">
        <v>1779</v>
      </c>
      <c r="B140" s="280">
        <f>SUM(B141)</f>
        <v>0</v>
      </c>
      <c r="C140" s="280">
        <f>SUM(C141)</f>
        <v>0</v>
      </c>
    </row>
    <row r="141" spans="1:3" ht="14.25">
      <c r="A141" s="169" t="s">
        <v>1119</v>
      </c>
      <c r="B141" s="171"/>
      <c r="C141" s="171"/>
    </row>
    <row r="142" spans="1:3" ht="14.25">
      <c r="A142" s="173" t="s">
        <v>1780</v>
      </c>
      <c r="B142" s="280">
        <f>SUM(B143)</f>
        <v>0</v>
      </c>
      <c r="C142" s="280">
        <f>SUM(C143)</f>
        <v>0</v>
      </c>
    </row>
    <row r="143" spans="1:3" ht="14.25">
      <c r="A143" s="169" t="s">
        <v>1120</v>
      </c>
      <c r="B143" s="171"/>
      <c r="C143" s="171"/>
    </row>
    <row r="144" spans="1:3" ht="14.25">
      <c r="A144" s="173" t="s">
        <v>1781</v>
      </c>
      <c r="B144" s="280">
        <f>SUM(B145:B146)</f>
        <v>0</v>
      </c>
      <c r="C144" s="280">
        <f>SUM(C145:C146)</f>
        <v>0</v>
      </c>
    </row>
    <row r="145" spans="1:3" ht="14.25">
      <c r="A145" s="169" t="s">
        <v>1121</v>
      </c>
      <c r="B145" s="171"/>
      <c r="C145" s="171"/>
    </row>
    <row r="146" spans="1:3" ht="14.25">
      <c r="A146" s="169" t="s">
        <v>1122</v>
      </c>
      <c r="B146" s="171"/>
      <c r="C146" s="171"/>
    </row>
    <row r="147" spans="1:3" ht="14.25">
      <c r="A147" s="173" t="s">
        <v>1782</v>
      </c>
      <c r="B147" s="280">
        <f>SUM(B148:B149)</f>
        <v>0</v>
      </c>
      <c r="C147" s="280">
        <f>SUM(C148:C149)</f>
        <v>0</v>
      </c>
    </row>
    <row r="148" spans="1:3" ht="14.25">
      <c r="A148" s="169" t="s">
        <v>1783</v>
      </c>
      <c r="B148" s="171"/>
      <c r="C148" s="171"/>
    </row>
    <row r="149" spans="1:3" ht="14.25">
      <c r="A149" s="169" t="s">
        <v>1123</v>
      </c>
      <c r="B149" s="171"/>
      <c r="C149" s="171"/>
    </row>
    <row r="150" spans="1:3" ht="14.25">
      <c r="A150" s="173" t="s">
        <v>54</v>
      </c>
      <c r="B150" s="280">
        <f>SUM(B151:B153)</f>
        <v>0</v>
      </c>
      <c r="C150" s="280">
        <f>SUM(C151:C153)</f>
        <v>0</v>
      </c>
    </row>
    <row r="151" spans="1:3" ht="14.25">
      <c r="A151" s="282" t="s">
        <v>1784</v>
      </c>
      <c r="B151" s="171"/>
      <c r="C151" s="171"/>
    </row>
    <row r="152" spans="1:3" ht="14.25">
      <c r="A152" s="279" t="s">
        <v>1785</v>
      </c>
      <c r="B152" s="171"/>
      <c r="C152" s="171"/>
    </row>
    <row r="153" spans="1:3" ht="14.25">
      <c r="A153" s="169"/>
      <c r="B153" s="171"/>
      <c r="C153" s="171"/>
    </row>
  </sheetData>
  <mergeCells count="2">
    <mergeCell ref="A2:C2"/>
    <mergeCell ref="B4:C4"/>
  </mergeCells>
  <phoneticPr fontId="3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WVA49"/>
  <sheetViews>
    <sheetView showZeros="0" workbookViewId="0">
      <pane xSplit="1" ySplit="6" topLeftCell="B7" activePane="bottomRight" state="frozen"/>
      <selection pane="topRight"/>
      <selection pane="bottomLeft"/>
      <selection pane="bottomRight" activeCell="O13" sqref="O13"/>
    </sheetView>
  </sheetViews>
  <sheetFormatPr defaultColWidth="9" defaultRowHeight="14.25"/>
  <cols>
    <col min="1" max="1" width="23.75" style="208" customWidth="1"/>
    <col min="2" max="2" width="12.375" style="209" customWidth="1"/>
    <col min="3" max="3" width="10.875" style="209" customWidth="1"/>
    <col min="4" max="4" width="12.125" style="210" customWidth="1"/>
    <col min="5" max="5" width="10.875" style="210" customWidth="1"/>
    <col min="6" max="6" width="8.375" style="211" customWidth="1"/>
    <col min="7" max="7" width="9" style="209"/>
    <col min="8" max="8" width="10.75" style="209" hidden="1" customWidth="1"/>
    <col min="9" max="10" width="0" style="209" hidden="1" customWidth="1"/>
    <col min="11" max="11" width="10.75" style="209" hidden="1" customWidth="1"/>
    <col min="12" max="230" width="9" style="209"/>
    <col min="231" max="231" width="23.75" style="209" customWidth="1"/>
    <col min="232" max="232" width="12.375" style="209" customWidth="1"/>
    <col min="233" max="234" width="10.875" style="209" customWidth="1"/>
    <col min="235" max="235" width="9.375" style="209" customWidth="1"/>
    <col min="236" max="236" width="10.875" style="209" customWidth="1"/>
    <col min="237" max="237" width="12.125" style="209" customWidth="1"/>
    <col min="238" max="239" width="10.875" style="209" customWidth="1"/>
    <col min="240" max="240" width="9.375" style="209" customWidth="1"/>
    <col min="241" max="241" width="10.875" style="209" customWidth="1"/>
    <col min="242" max="242" width="8.375" style="209" customWidth="1"/>
    <col min="243" max="249" width="9" style="209" hidden="1" customWidth="1"/>
    <col min="250" max="250" width="9" style="209"/>
    <col min="251" max="251" width="10.75" style="209" customWidth="1"/>
    <col min="252" max="486" width="9" style="209"/>
    <col min="487" max="487" width="23.75" style="209" customWidth="1"/>
    <col min="488" max="488" width="12.375" style="209" customWidth="1"/>
    <col min="489" max="490" width="10.875" style="209" customWidth="1"/>
    <col min="491" max="491" width="9.375" style="209" customWidth="1"/>
    <col min="492" max="492" width="10.875" style="209" customWidth="1"/>
    <col min="493" max="493" width="12.125" style="209" customWidth="1"/>
    <col min="494" max="495" width="10.875" style="209" customWidth="1"/>
    <col min="496" max="496" width="9.375" style="209" customWidth="1"/>
    <col min="497" max="497" width="10.875" style="209" customWidth="1"/>
    <col min="498" max="498" width="8.375" style="209" customWidth="1"/>
    <col min="499" max="505" width="9" style="209" hidden="1" customWidth="1"/>
    <col min="506" max="506" width="9" style="209"/>
    <col min="507" max="507" width="10.75" style="209" customWidth="1"/>
    <col min="508" max="742" width="9" style="209"/>
    <col min="743" max="743" width="23.75" style="209" customWidth="1"/>
    <col min="744" max="744" width="12.375" style="209" customWidth="1"/>
    <col min="745" max="746" width="10.875" style="209" customWidth="1"/>
    <col min="747" max="747" width="9.375" style="209" customWidth="1"/>
    <col min="748" max="748" width="10.875" style="209" customWidth="1"/>
    <col min="749" max="749" width="12.125" style="209" customWidth="1"/>
    <col min="750" max="751" width="10.875" style="209" customWidth="1"/>
    <col min="752" max="752" width="9.375" style="209" customWidth="1"/>
    <col min="753" max="753" width="10.875" style="209" customWidth="1"/>
    <col min="754" max="754" width="8.375" style="209" customWidth="1"/>
    <col min="755" max="761" width="9" style="209" hidden="1" customWidth="1"/>
    <col min="762" max="762" width="9" style="209"/>
    <col min="763" max="763" width="10.75" style="209" customWidth="1"/>
    <col min="764" max="998" width="9" style="209"/>
    <col min="999" max="999" width="23.75" style="209" customWidth="1"/>
    <col min="1000" max="1000" width="12.375" style="209" customWidth="1"/>
    <col min="1001" max="1002" width="10.875" style="209" customWidth="1"/>
    <col min="1003" max="1003" width="9.375" style="209" customWidth="1"/>
    <col min="1004" max="1004" width="10.875" style="209" customWidth="1"/>
    <col min="1005" max="1005" width="12.125" style="209" customWidth="1"/>
    <col min="1006" max="1007" width="10.875" style="209" customWidth="1"/>
    <col min="1008" max="1008" width="9.375" style="209" customWidth="1"/>
    <col min="1009" max="1009" width="10.875" style="209" customWidth="1"/>
    <col min="1010" max="1010" width="8.375" style="209" customWidth="1"/>
    <col min="1011" max="1017" width="9" style="209" hidden="1" customWidth="1"/>
    <col min="1018" max="1018" width="9" style="209"/>
    <col min="1019" max="1019" width="10.75" style="209" customWidth="1"/>
    <col min="1020" max="1254" width="9" style="209"/>
    <col min="1255" max="1255" width="23.75" style="209" customWidth="1"/>
    <col min="1256" max="1256" width="12.375" style="209" customWidth="1"/>
    <col min="1257" max="1258" width="10.875" style="209" customWidth="1"/>
    <col min="1259" max="1259" width="9.375" style="209" customWidth="1"/>
    <col min="1260" max="1260" width="10.875" style="209" customWidth="1"/>
    <col min="1261" max="1261" width="12.125" style="209" customWidth="1"/>
    <col min="1262" max="1263" width="10.875" style="209" customWidth="1"/>
    <col min="1264" max="1264" width="9.375" style="209" customWidth="1"/>
    <col min="1265" max="1265" width="10.875" style="209" customWidth="1"/>
    <col min="1266" max="1266" width="8.375" style="209" customWidth="1"/>
    <col min="1267" max="1273" width="9" style="209" hidden="1" customWidth="1"/>
    <col min="1274" max="1274" width="9" style="209"/>
    <col min="1275" max="1275" width="10.75" style="209" customWidth="1"/>
    <col min="1276" max="1510" width="9" style="209"/>
    <col min="1511" max="1511" width="23.75" style="209" customWidth="1"/>
    <col min="1512" max="1512" width="12.375" style="209" customWidth="1"/>
    <col min="1513" max="1514" width="10.875" style="209" customWidth="1"/>
    <col min="1515" max="1515" width="9.375" style="209" customWidth="1"/>
    <col min="1516" max="1516" width="10.875" style="209" customWidth="1"/>
    <col min="1517" max="1517" width="12.125" style="209" customWidth="1"/>
    <col min="1518" max="1519" width="10.875" style="209" customWidth="1"/>
    <col min="1520" max="1520" width="9.375" style="209" customWidth="1"/>
    <col min="1521" max="1521" width="10.875" style="209" customWidth="1"/>
    <col min="1522" max="1522" width="8.375" style="209" customWidth="1"/>
    <col min="1523" max="1529" width="9" style="209" hidden="1" customWidth="1"/>
    <col min="1530" max="1530" width="9" style="209"/>
    <col min="1531" max="1531" width="10.75" style="209" customWidth="1"/>
    <col min="1532" max="1766" width="9" style="209"/>
    <col min="1767" max="1767" width="23.75" style="209" customWidth="1"/>
    <col min="1768" max="1768" width="12.375" style="209" customWidth="1"/>
    <col min="1769" max="1770" width="10.875" style="209" customWidth="1"/>
    <col min="1771" max="1771" width="9.375" style="209" customWidth="1"/>
    <col min="1772" max="1772" width="10.875" style="209" customWidth="1"/>
    <col min="1773" max="1773" width="12.125" style="209" customWidth="1"/>
    <col min="1774" max="1775" width="10.875" style="209" customWidth="1"/>
    <col min="1776" max="1776" width="9.375" style="209" customWidth="1"/>
    <col min="1777" max="1777" width="10.875" style="209" customWidth="1"/>
    <col min="1778" max="1778" width="8.375" style="209" customWidth="1"/>
    <col min="1779" max="1785" width="9" style="209" hidden="1" customWidth="1"/>
    <col min="1786" max="1786" width="9" style="209"/>
    <col min="1787" max="1787" width="10.75" style="209" customWidth="1"/>
    <col min="1788" max="2022" width="9" style="209"/>
    <col min="2023" max="2023" width="23.75" style="209" customWidth="1"/>
    <col min="2024" max="2024" width="12.375" style="209" customWidth="1"/>
    <col min="2025" max="2026" width="10.875" style="209" customWidth="1"/>
    <col min="2027" max="2027" width="9.375" style="209" customWidth="1"/>
    <col min="2028" max="2028" width="10.875" style="209" customWidth="1"/>
    <col min="2029" max="2029" width="12.125" style="209" customWidth="1"/>
    <col min="2030" max="2031" width="10.875" style="209" customWidth="1"/>
    <col min="2032" max="2032" width="9.375" style="209" customWidth="1"/>
    <col min="2033" max="2033" width="10.875" style="209" customWidth="1"/>
    <col min="2034" max="2034" width="8.375" style="209" customWidth="1"/>
    <col min="2035" max="2041" width="9" style="209" hidden="1" customWidth="1"/>
    <col min="2042" max="2042" width="9" style="209"/>
    <col min="2043" max="2043" width="10.75" style="209" customWidth="1"/>
    <col min="2044" max="2278" width="9" style="209"/>
    <col min="2279" max="2279" width="23.75" style="209" customWidth="1"/>
    <col min="2280" max="2280" width="12.375" style="209" customWidth="1"/>
    <col min="2281" max="2282" width="10.875" style="209" customWidth="1"/>
    <col min="2283" max="2283" width="9.375" style="209" customWidth="1"/>
    <col min="2284" max="2284" width="10.875" style="209" customWidth="1"/>
    <col min="2285" max="2285" width="12.125" style="209" customWidth="1"/>
    <col min="2286" max="2287" width="10.875" style="209" customWidth="1"/>
    <col min="2288" max="2288" width="9.375" style="209" customWidth="1"/>
    <col min="2289" max="2289" width="10.875" style="209" customWidth="1"/>
    <col min="2290" max="2290" width="8.375" style="209" customWidth="1"/>
    <col min="2291" max="2297" width="9" style="209" hidden="1" customWidth="1"/>
    <col min="2298" max="2298" width="9" style="209"/>
    <col min="2299" max="2299" width="10.75" style="209" customWidth="1"/>
    <col min="2300" max="2534" width="9" style="209"/>
    <col min="2535" max="2535" width="23.75" style="209" customWidth="1"/>
    <col min="2536" max="2536" width="12.375" style="209" customWidth="1"/>
    <col min="2537" max="2538" width="10.875" style="209" customWidth="1"/>
    <col min="2539" max="2539" width="9.375" style="209" customWidth="1"/>
    <col min="2540" max="2540" width="10.875" style="209" customWidth="1"/>
    <col min="2541" max="2541" width="12.125" style="209" customWidth="1"/>
    <col min="2542" max="2543" width="10.875" style="209" customWidth="1"/>
    <col min="2544" max="2544" width="9.375" style="209" customWidth="1"/>
    <col min="2545" max="2545" width="10.875" style="209" customWidth="1"/>
    <col min="2546" max="2546" width="8.375" style="209" customWidth="1"/>
    <col min="2547" max="2553" width="9" style="209" hidden="1" customWidth="1"/>
    <col min="2554" max="2554" width="9" style="209"/>
    <col min="2555" max="2555" width="10.75" style="209" customWidth="1"/>
    <col min="2556" max="2790" width="9" style="209"/>
    <col min="2791" max="2791" width="23.75" style="209" customWidth="1"/>
    <col min="2792" max="2792" width="12.375" style="209" customWidth="1"/>
    <col min="2793" max="2794" width="10.875" style="209" customWidth="1"/>
    <col min="2795" max="2795" width="9.375" style="209" customWidth="1"/>
    <col min="2796" max="2796" width="10.875" style="209" customWidth="1"/>
    <col min="2797" max="2797" width="12.125" style="209" customWidth="1"/>
    <col min="2798" max="2799" width="10.875" style="209" customWidth="1"/>
    <col min="2800" max="2800" width="9.375" style="209" customWidth="1"/>
    <col min="2801" max="2801" width="10.875" style="209" customWidth="1"/>
    <col min="2802" max="2802" width="8.375" style="209" customWidth="1"/>
    <col min="2803" max="2809" width="9" style="209" hidden="1" customWidth="1"/>
    <col min="2810" max="2810" width="9" style="209"/>
    <col min="2811" max="2811" width="10.75" style="209" customWidth="1"/>
    <col min="2812" max="3046" width="9" style="209"/>
    <col min="3047" max="3047" width="23.75" style="209" customWidth="1"/>
    <col min="3048" max="3048" width="12.375" style="209" customWidth="1"/>
    <col min="3049" max="3050" width="10.875" style="209" customWidth="1"/>
    <col min="3051" max="3051" width="9.375" style="209" customWidth="1"/>
    <col min="3052" max="3052" width="10.875" style="209" customWidth="1"/>
    <col min="3053" max="3053" width="12.125" style="209" customWidth="1"/>
    <col min="3054" max="3055" width="10.875" style="209" customWidth="1"/>
    <col min="3056" max="3056" width="9.375" style="209" customWidth="1"/>
    <col min="3057" max="3057" width="10.875" style="209" customWidth="1"/>
    <col min="3058" max="3058" width="8.375" style="209" customWidth="1"/>
    <col min="3059" max="3065" width="9" style="209" hidden="1" customWidth="1"/>
    <col min="3066" max="3066" width="9" style="209"/>
    <col min="3067" max="3067" width="10.75" style="209" customWidth="1"/>
    <col min="3068" max="3302" width="9" style="209"/>
    <col min="3303" max="3303" width="23.75" style="209" customWidth="1"/>
    <col min="3304" max="3304" width="12.375" style="209" customWidth="1"/>
    <col min="3305" max="3306" width="10.875" style="209" customWidth="1"/>
    <col min="3307" max="3307" width="9.375" style="209" customWidth="1"/>
    <col min="3308" max="3308" width="10.875" style="209" customWidth="1"/>
    <col min="3309" max="3309" width="12.125" style="209" customWidth="1"/>
    <col min="3310" max="3311" width="10.875" style="209" customWidth="1"/>
    <col min="3312" max="3312" width="9.375" style="209" customWidth="1"/>
    <col min="3313" max="3313" width="10.875" style="209" customWidth="1"/>
    <col min="3314" max="3314" width="8.375" style="209" customWidth="1"/>
    <col min="3315" max="3321" width="9" style="209" hidden="1" customWidth="1"/>
    <col min="3322" max="3322" width="9" style="209"/>
    <col min="3323" max="3323" width="10.75" style="209" customWidth="1"/>
    <col min="3324" max="3558" width="9" style="209"/>
    <col min="3559" max="3559" width="23.75" style="209" customWidth="1"/>
    <col min="3560" max="3560" width="12.375" style="209" customWidth="1"/>
    <col min="3561" max="3562" width="10.875" style="209" customWidth="1"/>
    <col min="3563" max="3563" width="9.375" style="209" customWidth="1"/>
    <col min="3564" max="3564" width="10.875" style="209" customWidth="1"/>
    <col min="3565" max="3565" width="12.125" style="209" customWidth="1"/>
    <col min="3566" max="3567" width="10.875" style="209" customWidth="1"/>
    <col min="3568" max="3568" width="9.375" style="209" customWidth="1"/>
    <col min="3569" max="3569" width="10.875" style="209" customWidth="1"/>
    <col min="3570" max="3570" width="8.375" style="209" customWidth="1"/>
    <col min="3571" max="3577" width="9" style="209" hidden="1" customWidth="1"/>
    <col min="3578" max="3578" width="9" style="209"/>
    <col min="3579" max="3579" width="10.75" style="209" customWidth="1"/>
    <col min="3580" max="3814" width="9" style="209"/>
    <col min="3815" max="3815" width="23.75" style="209" customWidth="1"/>
    <col min="3816" max="3816" width="12.375" style="209" customWidth="1"/>
    <col min="3817" max="3818" width="10.875" style="209" customWidth="1"/>
    <col min="3819" max="3819" width="9.375" style="209" customWidth="1"/>
    <col min="3820" max="3820" width="10.875" style="209" customWidth="1"/>
    <col min="3821" max="3821" width="12.125" style="209" customWidth="1"/>
    <col min="3822" max="3823" width="10.875" style="209" customWidth="1"/>
    <col min="3824" max="3824" width="9.375" style="209" customWidth="1"/>
    <col min="3825" max="3825" width="10.875" style="209" customWidth="1"/>
    <col min="3826" max="3826" width="8.375" style="209" customWidth="1"/>
    <col min="3827" max="3833" width="9" style="209" hidden="1" customWidth="1"/>
    <col min="3834" max="3834" width="9" style="209"/>
    <col min="3835" max="3835" width="10.75" style="209" customWidth="1"/>
    <col min="3836" max="4070" width="9" style="209"/>
    <col min="4071" max="4071" width="23.75" style="209" customWidth="1"/>
    <col min="4072" max="4072" width="12.375" style="209" customWidth="1"/>
    <col min="4073" max="4074" width="10.875" style="209" customWidth="1"/>
    <col min="4075" max="4075" width="9.375" style="209" customWidth="1"/>
    <col min="4076" max="4076" width="10.875" style="209" customWidth="1"/>
    <col min="4077" max="4077" width="12.125" style="209" customWidth="1"/>
    <col min="4078" max="4079" width="10.875" style="209" customWidth="1"/>
    <col min="4080" max="4080" width="9.375" style="209" customWidth="1"/>
    <col min="4081" max="4081" width="10.875" style="209" customWidth="1"/>
    <col min="4082" max="4082" width="8.375" style="209" customWidth="1"/>
    <col min="4083" max="4089" width="9" style="209" hidden="1" customWidth="1"/>
    <col min="4090" max="4090" width="9" style="209"/>
    <col min="4091" max="4091" width="10.75" style="209" customWidth="1"/>
    <col min="4092" max="4326" width="9" style="209"/>
    <col min="4327" max="4327" width="23.75" style="209" customWidth="1"/>
    <col min="4328" max="4328" width="12.375" style="209" customWidth="1"/>
    <col min="4329" max="4330" width="10.875" style="209" customWidth="1"/>
    <col min="4331" max="4331" width="9.375" style="209" customWidth="1"/>
    <col min="4332" max="4332" width="10.875" style="209" customWidth="1"/>
    <col min="4333" max="4333" width="12.125" style="209" customWidth="1"/>
    <col min="4334" max="4335" width="10.875" style="209" customWidth="1"/>
    <col min="4336" max="4336" width="9.375" style="209" customWidth="1"/>
    <col min="4337" max="4337" width="10.875" style="209" customWidth="1"/>
    <col min="4338" max="4338" width="8.375" style="209" customWidth="1"/>
    <col min="4339" max="4345" width="9" style="209" hidden="1" customWidth="1"/>
    <col min="4346" max="4346" width="9" style="209"/>
    <col min="4347" max="4347" width="10.75" style="209" customWidth="1"/>
    <col min="4348" max="4582" width="9" style="209"/>
    <col min="4583" max="4583" width="23.75" style="209" customWidth="1"/>
    <col min="4584" max="4584" width="12.375" style="209" customWidth="1"/>
    <col min="4585" max="4586" width="10.875" style="209" customWidth="1"/>
    <col min="4587" max="4587" width="9.375" style="209" customWidth="1"/>
    <col min="4588" max="4588" width="10.875" style="209" customWidth="1"/>
    <col min="4589" max="4589" width="12.125" style="209" customWidth="1"/>
    <col min="4590" max="4591" width="10.875" style="209" customWidth="1"/>
    <col min="4592" max="4592" width="9.375" style="209" customWidth="1"/>
    <col min="4593" max="4593" width="10.875" style="209" customWidth="1"/>
    <col min="4594" max="4594" width="8.375" style="209" customWidth="1"/>
    <col min="4595" max="4601" width="9" style="209" hidden="1" customWidth="1"/>
    <col min="4602" max="4602" width="9" style="209"/>
    <col min="4603" max="4603" width="10.75" style="209" customWidth="1"/>
    <col min="4604" max="4838" width="9" style="209"/>
    <col min="4839" max="4839" width="23.75" style="209" customWidth="1"/>
    <col min="4840" max="4840" width="12.375" style="209" customWidth="1"/>
    <col min="4841" max="4842" width="10.875" style="209" customWidth="1"/>
    <col min="4843" max="4843" width="9.375" style="209" customWidth="1"/>
    <col min="4844" max="4844" width="10.875" style="209" customWidth="1"/>
    <col min="4845" max="4845" width="12.125" style="209" customWidth="1"/>
    <col min="4846" max="4847" width="10.875" style="209" customWidth="1"/>
    <col min="4848" max="4848" width="9.375" style="209" customWidth="1"/>
    <col min="4849" max="4849" width="10.875" style="209" customWidth="1"/>
    <col min="4850" max="4850" width="8.375" style="209" customWidth="1"/>
    <col min="4851" max="4857" width="9" style="209" hidden="1" customWidth="1"/>
    <col min="4858" max="4858" width="9" style="209"/>
    <col min="4859" max="4859" width="10.75" style="209" customWidth="1"/>
    <col min="4860" max="5094" width="9" style="209"/>
    <col min="5095" max="5095" width="23.75" style="209" customWidth="1"/>
    <col min="5096" max="5096" width="12.375" style="209" customWidth="1"/>
    <col min="5097" max="5098" width="10.875" style="209" customWidth="1"/>
    <col min="5099" max="5099" width="9.375" style="209" customWidth="1"/>
    <col min="5100" max="5100" width="10.875" style="209" customWidth="1"/>
    <col min="5101" max="5101" width="12.125" style="209" customWidth="1"/>
    <col min="5102" max="5103" width="10.875" style="209" customWidth="1"/>
    <col min="5104" max="5104" width="9.375" style="209" customWidth="1"/>
    <col min="5105" max="5105" width="10.875" style="209" customWidth="1"/>
    <col min="5106" max="5106" width="8.375" style="209" customWidth="1"/>
    <col min="5107" max="5113" width="9" style="209" hidden="1" customWidth="1"/>
    <col min="5114" max="5114" width="9" style="209"/>
    <col min="5115" max="5115" width="10.75" style="209" customWidth="1"/>
    <col min="5116" max="5350" width="9" style="209"/>
    <col min="5351" max="5351" width="23.75" style="209" customWidth="1"/>
    <col min="5352" max="5352" width="12.375" style="209" customWidth="1"/>
    <col min="5353" max="5354" width="10.875" style="209" customWidth="1"/>
    <col min="5355" max="5355" width="9.375" style="209" customWidth="1"/>
    <col min="5356" max="5356" width="10.875" style="209" customWidth="1"/>
    <col min="5357" max="5357" width="12.125" style="209" customWidth="1"/>
    <col min="5358" max="5359" width="10.875" style="209" customWidth="1"/>
    <col min="5360" max="5360" width="9.375" style="209" customWidth="1"/>
    <col min="5361" max="5361" width="10.875" style="209" customWidth="1"/>
    <col min="5362" max="5362" width="8.375" style="209" customWidth="1"/>
    <col min="5363" max="5369" width="9" style="209" hidden="1" customWidth="1"/>
    <col min="5370" max="5370" width="9" style="209"/>
    <col min="5371" max="5371" width="10.75" style="209" customWidth="1"/>
    <col min="5372" max="5606" width="9" style="209"/>
    <col min="5607" max="5607" width="23.75" style="209" customWidth="1"/>
    <col min="5608" max="5608" width="12.375" style="209" customWidth="1"/>
    <col min="5609" max="5610" width="10.875" style="209" customWidth="1"/>
    <col min="5611" max="5611" width="9.375" style="209" customWidth="1"/>
    <col min="5612" max="5612" width="10.875" style="209" customWidth="1"/>
    <col min="5613" max="5613" width="12.125" style="209" customWidth="1"/>
    <col min="5614" max="5615" width="10.875" style="209" customWidth="1"/>
    <col min="5616" max="5616" width="9.375" style="209" customWidth="1"/>
    <col min="5617" max="5617" width="10.875" style="209" customWidth="1"/>
    <col min="5618" max="5618" width="8.375" style="209" customWidth="1"/>
    <col min="5619" max="5625" width="9" style="209" hidden="1" customWidth="1"/>
    <col min="5626" max="5626" width="9" style="209"/>
    <col min="5627" max="5627" width="10.75" style="209" customWidth="1"/>
    <col min="5628" max="5862" width="9" style="209"/>
    <col min="5863" max="5863" width="23.75" style="209" customWidth="1"/>
    <col min="5864" max="5864" width="12.375" style="209" customWidth="1"/>
    <col min="5865" max="5866" width="10.875" style="209" customWidth="1"/>
    <col min="5867" max="5867" width="9.375" style="209" customWidth="1"/>
    <col min="5868" max="5868" width="10.875" style="209" customWidth="1"/>
    <col min="5869" max="5869" width="12.125" style="209" customWidth="1"/>
    <col min="5870" max="5871" width="10.875" style="209" customWidth="1"/>
    <col min="5872" max="5872" width="9.375" style="209" customWidth="1"/>
    <col min="5873" max="5873" width="10.875" style="209" customWidth="1"/>
    <col min="5874" max="5874" width="8.375" style="209" customWidth="1"/>
    <col min="5875" max="5881" width="9" style="209" hidden="1" customWidth="1"/>
    <col min="5882" max="5882" width="9" style="209"/>
    <col min="5883" max="5883" width="10.75" style="209" customWidth="1"/>
    <col min="5884" max="6118" width="9" style="209"/>
    <col min="6119" max="6119" width="23.75" style="209" customWidth="1"/>
    <col min="6120" max="6120" width="12.375" style="209" customWidth="1"/>
    <col min="6121" max="6122" width="10.875" style="209" customWidth="1"/>
    <col min="6123" max="6123" width="9.375" style="209" customWidth="1"/>
    <col min="6124" max="6124" width="10.875" style="209" customWidth="1"/>
    <col min="6125" max="6125" width="12.125" style="209" customWidth="1"/>
    <col min="6126" max="6127" width="10.875" style="209" customWidth="1"/>
    <col min="6128" max="6128" width="9.375" style="209" customWidth="1"/>
    <col min="6129" max="6129" width="10.875" style="209" customWidth="1"/>
    <col min="6130" max="6130" width="8.375" style="209" customWidth="1"/>
    <col min="6131" max="6137" width="9" style="209" hidden="1" customWidth="1"/>
    <col min="6138" max="6138" width="9" style="209"/>
    <col min="6139" max="6139" width="10.75" style="209" customWidth="1"/>
    <col min="6140" max="6374" width="9" style="209"/>
    <col min="6375" max="6375" width="23.75" style="209" customWidth="1"/>
    <col min="6376" max="6376" width="12.375" style="209" customWidth="1"/>
    <col min="6377" max="6378" width="10.875" style="209" customWidth="1"/>
    <col min="6379" max="6379" width="9.375" style="209" customWidth="1"/>
    <col min="6380" max="6380" width="10.875" style="209" customWidth="1"/>
    <col min="6381" max="6381" width="12.125" style="209" customWidth="1"/>
    <col min="6382" max="6383" width="10.875" style="209" customWidth="1"/>
    <col min="6384" max="6384" width="9.375" style="209" customWidth="1"/>
    <col min="6385" max="6385" width="10.875" style="209" customWidth="1"/>
    <col min="6386" max="6386" width="8.375" style="209" customWidth="1"/>
    <col min="6387" max="6393" width="9" style="209" hidden="1" customWidth="1"/>
    <col min="6394" max="6394" width="9" style="209"/>
    <col min="6395" max="6395" width="10.75" style="209" customWidth="1"/>
    <col min="6396" max="6630" width="9" style="209"/>
    <col min="6631" max="6631" width="23.75" style="209" customWidth="1"/>
    <col min="6632" max="6632" width="12.375" style="209" customWidth="1"/>
    <col min="6633" max="6634" width="10.875" style="209" customWidth="1"/>
    <col min="6635" max="6635" width="9.375" style="209" customWidth="1"/>
    <col min="6636" max="6636" width="10.875" style="209" customWidth="1"/>
    <col min="6637" max="6637" width="12.125" style="209" customWidth="1"/>
    <col min="6638" max="6639" width="10.875" style="209" customWidth="1"/>
    <col min="6640" max="6640" width="9.375" style="209" customWidth="1"/>
    <col min="6641" max="6641" width="10.875" style="209" customWidth="1"/>
    <col min="6642" max="6642" width="8.375" style="209" customWidth="1"/>
    <col min="6643" max="6649" width="9" style="209" hidden="1" customWidth="1"/>
    <col min="6650" max="6650" width="9" style="209"/>
    <col min="6651" max="6651" width="10.75" style="209" customWidth="1"/>
    <col min="6652" max="6886" width="9" style="209"/>
    <col min="6887" max="6887" width="23.75" style="209" customWidth="1"/>
    <col min="6888" max="6888" width="12.375" style="209" customWidth="1"/>
    <col min="6889" max="6890" width="10.875" style="209" customWidth="1"/>
    <col min="6891" max="6891" width="9.375" style="209" customWidth="1"/>
    <col min="6892" max="6892" width="10.875" style="209" customWidth="1"/>
    <col min="6893" max="6893" width="12.125" style="209" customWidth="1"/>
    <col min="6894" max="6895" width="10.875" style="209" customWidth="1"/>
    <col min="6896" max="6896" width="9.375" style="209" customWidth="1"/>
    <col min="6897" max="6897" width="10.875" style="209" customWidth="1"/>
    <col min="6898" max="6898" width="8.375" style="209" customWidth="1"/>
    <col min="6899" max="6905" width="9" style="209" hidden="1" customWidth="1"/>
    <col min="6906" max="6906" width="9" style="209"/>
    <col min="6907" max="6907" width="10.75" style="209" customWidth="1"/>
    <col min="6908" max="7142" width="9" style="209"/>
    <col min="7143" max="7143" width="23.75" style="209" customWidth="1"/>
    <col min="7144" max="7144" width="12.375" style="209" customWidth="1"/>
    <col min="7145" max="7146" width="10.875" style="209" customWidth="1"/>
    <col min="7147" max="7147" width="9.375" style="209" customWidth="1"/>
    <col min="7148" max="7148" width="10.875" style="209" customWidth="1"/>
    <col min="7149" max="7149" width="12.125" style="209" customWidth="1"/>
    <col min="7150" max="7151" width="10.875" style="209" customWidth="1"/>
    <col min="7152" max="7152" width="9.375" style="209" customWidth="1"/>
    <col min="7153" max="7153" width="10.875" style="209" customWidth="1"/>
    <col min="7154" max="7154" width="8.375" style="209" customWidth="1"/>
    <col min="7155" max="7161" width="9" style="209" hidden="1" customWidth="1"/>
    <col min="7162" max="7162" width="9" style="209"/>
    <col min="7163" max="7163" width="10.75" style="209" customWidth="1"/>
    <col min="7164" max="7398" width="9" style="209"/>
    <col min="7399" max="7399" width="23.75" style="209" customWidth="1"/>
    <col min="7400" max="7400" width="12.375" style="209" customWidth="1"/>
    <col min="7401" max="7402" width="10.875" style="209" customWidth="1"/>
    <col min="7403" max="7403" width="9.375" style="209" customWidth="1"/>
    <col min="7404" max="7404" width="10.875" style="209" customWidth="1"/>
    <col min="7405" max="7405" width="12.125" style="209" customWidth="1"/>
    <col min="7406" max="7407" width="10.875" style="209" customWidth="1"/>
    <col min="7408" max="7408" width="9.375" style="209" customWidth="1"/>
    <col min="7409" max="7409" width="10.875" style="209" customWidth="1"/>
    <col min="7410" max="7410" width="8.375" style="209" customWidth="1"/>
    <col min="7411" max="7417" width="9" style="209" hidden="1" customWidth="1"/>
    <col min="7418" max="7418" width="9" style="209"/>
    <col min="7419" max="7419" width="10.75" style="209" customWidth="1"/>
    <col min="7420" max="7654" width="9" style="209"/>
    <col min="7655" max="7655" width="23.75" style="209" customWidth="1"/>
    <col min="7656" max="7656" width="12.375" style="209" customWidth="1"/>
    <col min="7657" max="7658" width="10.875" style="209" customWidth="1"/>
    <col min="7659" max="7659" width="9.375" style="209" customWidth="1"/>
    <col min="7660" max="7660" width="10.875" style="209" customWidth="1"/>
    <col min="7661" max="7661" width="12.125" style="209" customWidth="1"/>
    <col min="7662" max="7663" width="10.875" style="209" customWidth="1"/>
    <col min="7664" max="7664" width="9.375" style="209" customWidth="1"/>
    <col min="7665" max="7665" width="10.875" style="209" customWidth="1"/>
    <col min="7666" max="7666" width="8.375" style="209" customWidth="1"/>
    <col min="7667" max="7673" width="9" style="209" hidden="1" customWidth="1"/>
    <col min="7674" max="7674" width="9" style="209"/>
    <col min="7675" max="7675" width="10.75" style="209" customWidth="1"/>
    <col min="7676" max="7910" width="9" style="209"/>
    <col min="7911" max="7911" width="23.75" style="209" customWidth="1"/>
    <col min="7912" max="7912" width="12.375" style="209" customWidth="1"/>
    <col min="7913" max="7914" width="10.875" style="209" customWidth="1"/>
    <col min="7915" max="7915" width="9.375" style="209" customWidth="1"/>
    <col min="7916" max="7916" width="10.875" style="209" customWidth="1"/>
    <col min="7917" max="7917" width="12.125" style="209" customWidth="1"/>
    <col min="7918" max="7919" width="10.875" style="209" customWidth="1"/>
    <col min="7920" max="7920" width="9.375" style="209" customWidth="1"/>
    <col min="7921" max="7921" width="10.875" style="209" customWidth="1"/>
    <col min="7922" max="7922" width="8.375" style="209" customWidth="1"/>
    <col min="7923" max="7929" width="9" style="209" hidden="1" customWidth="1"/>
    <col min="7930" max="7930" width="9" style="209"/>
    <col min="7931" max="7931" width="10.75" style="209" customWidth="1"/>
    <col min="7932" max="8166" width="9" style="209"/>
    <col min="8167" max="8167" width="23.75" style="209" customWidth="1"/>
    <col min="8168" max="8168" width="12.375" style="209" customWidth="1"/>
    <col min="8169" max="8170" width="10.875" style="209" customWidth="1"/>
    <col min="8171" max="8171" width="9.375" style="209" customWidth="1"/>
    <col min="8172" max="8172" width="10.875" style="209" customWidth="1"/>
    <col min="8173" max="8173" width="12.125" style="209" customWidth="1"/>
    <col min="8174" max="8175" width="10.875" style="209" customWidth="1"/>
    <col min="8176" max="8176" width="9.375" style="209" customWidth="1"/>
    <col min="8177" max="8177" width="10.875" style="209" customWidth="1"/>
    <col min="8178" max="8178" width="8.375" style="209" customWidth="1"/>
    <col min="8179" max="8185" width="9" style="209" hidden="1" customWidth="1"/>
    <col min="8186" max="8186" width="9" style="209"/>
    <col min="8187" max="8187" width="10.75" style="209" customWidth="1"/>
    <col min="8188" max="8422" width="9" style="209"/>
    <col min="8423" max="8423" width="23.75" style="209" customWidth="1"/>
    <col min="8424" max="8424" width="12.375" style="209" customWidth="1"/>
    <col min="8425" max="8426" width="10.875" style="209" customWidth="1"/>
    <col min="8427" max="8427" width="9.375" style="209" customWidth="1"/>
    <col min="8428" max="8428" width="10.875" style="209" customWidth="1"/>
    <col min="8429" max="8429" width="12.125" style="209" customWidth="1"/>
    <col min="8430" max="8431" width="10.875" style="209" customWidth="1"/>
    <col min="8432" max="8432" width="9.375" style="209" customWidth="1"/>
    <col min="8433" max="8433" width="10.875" style="209" customWidth="1"/>
    <col min="8434" max="8434" width="8.375" style="209" customWidth="1"/>
    <col min="8435" max="8441" width="9" style="209" hidden="1" customWidth="1"/>
    <col min="8442" max="8442" width="9" style="209"/>
    <col min="8443" max="8443" width="10.75" style="209" customWidth="1"/>
    <col min="8444" max="8678" width="9" style="209"/>
    <col min="8679" max="8679" width="23.75" style="209" customWidth="1"/>
    <col min="8680" max="8680" width="12.375" style="209" customWidth="1"/>
    <col min="8681" max="8682" width="10.875" style="209" customWidth="1"/>
    <col min="8683" max="8683" width="9.375" style="209" customWidth="1"/>
    <col min="8684" max="8684" width="10.875" style="209" customWidth="1"/>
    <col min="8685" max="8685" width="12.125" style="209" customWidth="1"/>
    <col min="8686" max="8687" width="10.875" style="209" customWidth="1"/>
    <col min="8688" max="8688" width="9.375" style="209" customWidth="1"/>
    <col min="8689" max="8689" width="10.875" style="209" customWidth="1"/>
    <col min="8690" max="8690" width="8.375" style="209" customWidth="1"/>
    <col min="8691" max="8697" width="9" style="209" hidden="1" customWidth="1"/>
    <col min="8698" max="8698" width="9" style="209"/>
    <col min="8699" max="8699" width="10.75" style="209" customWidth="1"/>
    <col min="8700" max="8934" width="9" style="209"/>
    <col min="8935" max="8935" width="23.75" style="209" customWidth="1"/>
    <col min="8936" max="8936" width="12.375" style="209" customWidth="1"/>
    <col min="8937" max="8938" width="10.875" style="209" customWidth="1"/>
    <col min="8939" max="8939" width="9.375" style="209" customWidth="1"/>
    <col min="8940" max="8940" width="10.875" style="209" customWidth="1"/>
    <col min="8941" max="8941" width="12.125" style="209" customWidth="1"/>
    <col min="8942" max="8943" width="10.875" style="209" customWidth="1"/>
    <col min="8944" max="8944" width="9.375" style="209" customWidth="1"/>
    <col min="8945" max="8945" width="10.875" style="209" customWidth="1"/>
    <col min="8946" max="8946" width="8.375" style="209" customWidth="1"/>
    <col min="8947" max="8953" width="9" style="209" hidden="1" customWidth="1"/>
    <col min="8954" max="8954" width="9" style="209"/>
    <col min="8955" max="8955" width="10.75" style="209" customWidth="1"/>
    <col min="8956" max="9190" width="9" style="209"/>
    <col min="9191" max="9191" width="23.75" style="209" customWidth="1"/>
    <col min="9192" max="9192" width="12.375" style="209" customWidth="1"/>
    <col min="9193" max="9194" width="10.875" style="209" customWidth="1"/>
    <col min="9195" max="9195" width="9.375" style="209" customWidth="1"/>
    <col min="9196" max="9196" width="10.875" style="209" customWidth="1"/>
    <col min="9197" max="9197" width="12.125" style="209" customWidth="1"/>
    <col min="9198" max="9199" width="10.875" style="209" customWidth="1"/>
    <col min="9200" max="9200" width="9.375" style="209" customWidth="1"/>
    <col min="9201" max="9201" width="10.875" style="209" customWidth="1"/>
    <col min="9202" max="9202" width="8.375" style="209" customWidth="1"/>
    <col min="9203" max="9209" width="9" style="209" hidden="1" customWidth="1"/>
    <col min="9210" max="9210" width="9" style="209"/>
    <col min="9211" max="9211" width="10.75" style="209" customWidth="1"/>
    <col min="9212" max="9446" width="9" style="209"/>
    <col min="9447" max="9447" width="23.75" style="209" customWidth="1"/>
    <col min="9448" max="9448" width="12.375" style="209" customWidth="1"/>
    <col min="9449" max="9450" width="10.875" style="209" customWidth="1"/>
    <col min="9451" max="9451" width="9.375" style="209" customWidth="1"/>
    <col min="9452" max="9452" width="10.875" style="209" customWidth="1"/>
    <col min="9453" max="9453" width="12.125" style="209" customWidth="1"/>
    <col min="9454" max="9455" width="10.875" style="209" customWidth="1"/>
    <col min="9456" max="9456" width="9.375" style="209" customWidth="1"/>
    <col min="9457" max="9457" width="10.875" style="209" customWidth="1"/>
    <col min="9458" max="9458" width="8.375" style="209" customWidth="1"/>
    <col min="9459" max="9465" width="9" style="209" hidden="1" customWidth="1"/>
    <col min="9466" max="9466" width="9" style="209"/>
    <col min="9467" max="9467" width="10.75" style="209" customWidth="1"/>
    <col min="9468" max="9702" width="9" style="209"/>
    <col min="9703" max="9703" width="23.75" style="209" customWidth="1"/>
    <col min="9704" max="9704" width="12.375" style="209" customWidth="1"/>
    <col min="9705" max="9706" width="10.875" style="209" customWidth="1"/>
    <col min="9707" max="9707" width="9.375" style="209" customWidth="1"/>
    <col min="9708" max="9708" width="10.875" style="209" customWidth="1"/>
    <col min="9709" max="9709" width="12.125" style="209" customWidth="1"/>
    <col min="9710" max="9711" width="10.875" style="209" customWidth="1"/>
    <col min="9712" max="9712" width="9.375" style="209" customWidth="1"/>
    <col min="9713" max="9713" width="10.875" style="209" customWidth="1"/>
    <col min="9714" max="9714" width="8.375" style="209" customWidth="1"/>
    <col min="9715" max="9721" width="9" style="209" hidden="1" customWidth="1"/>
    <col min="9722" max="9722" width="9" style="209"/>
    <col min="9723" max="9723" width="10.75" style="209" customWidth="1"/>
    <col min="9724" max="9958" width="9" style="209"/>
    <col min="9959" max="9959" width="23.75" style="209" customWidth="1"/>
    <col min="9960" max="9960" width="12.375" style="209" customWidth="1"/>
    <col min="9961" max="9962" width="10.875" style="209" customWidth="1"/>
    <col min="9963" max="9963" width="9.375" style="209" customWidth="1"/>
    <col min="9964" max="9964" width="10.875" style="209" customWidth="1"/>
    <col min="9965" max="9965" width="12.125" style="209" customWidth="1"/>
    <col min="9966" max="9967" width="10.875" style="209" customWidth="1"/>
    <col min="9968" max="9968" width="9.375" style="209" customWidth="1"/>
    <col min="9969" max="9969" width="10.875" style="209" customWidth="1"/>
    <col min="9970" max="9970" width="8.375" style="209" customWidth="1"/>
    <col min="9971" max="9977" width="9" style="209" hidden="1" customWidth="1"/>
    <col min="9978" max="9978" width="9" style="209"/>
    <col min="9979" max="9979" width="10.75" style="209" customWidth="1"/>
    <col min="9980" max="10214" width="9" style="209"/>
    <col min="10215" max="10215" width="23.75" style="209" customWidth="1"/>
    <col min="10216" max="10216" width="12.375" style="209" customWidth="1"/>
    <col min="10217" max="10218" width="10.875" style="209" customWidth="1"/>
    <col min="10219" max="10219" width="9.375" style="209" customWidth="1"/>
    <col min="10220" max="10220" width="10.875" style="209" customWidth="1"/>
    <col min="10221" max="10221" width="12.125" style="209" customWidth="1"/>
    <col min="10222" max="10223" width="10.875" style="209" customWidth="1"/>
    <col min="10224" max="10224" width="9.375" style="209" customWidth="1"/>
    <col min="10225" max="10225" width="10.875" style="209" customWidth="1"/>
    <col min="10226" max="10226" width="8.375" style="209" customWidth="1"/>
    <col min="10227" max="10233" width="9" style="209" hidden="1" customWidth="1"/>
    <col min="10234" max="10234" width="9" style="209"/>
    <col min="10235" max="10235" width="10.75" style="209" customWidth="1"/>
    <col min="10236" max="10470" width="9" style="209"/>
    <col min="10471" max="10471" width="23.75" style="209" customWidth="1"/>
    <col min="10472" max="10472" width="12.375" style="209" customWidth="1"/>
    <col min="10473" max="10474" width="10.875" style="209" customWidth="1"/>
    <col min="10475" max="10475" width="9.375" style="209" customWidth="1"/>
    <col min="10476" max="10476" width="10.875" style="209" customWidth="1"/>
    <col min="10477" max="10477" width="12.125" style="209" customWidth="1"/>
    <col min="10478" max="10479" width="10.875" style="209" customWidth="1"/>
    <col min="10480" max="10480" width="9.375" style="209" customWidth="1"/>
    <col min="10481" max="10481" width="10.875" style="209" customWidth="1"/>
    <col min="10482" max="10482" width="8.375" style="209" customWidth="1"/>
    <col min="10483" max="10489" width="9" style="209" hidden="1" customWidth="1"/>
    <col min="10490" max="10490" width="9" style="209"/>
    <col min="10491" max="10491" width="10.75" style="209" customWidth="1"/>
    <col min="10492" max="10726" width="9" style="209"/>
    <col min="10727" max="10727" width="23.75" style="209" customWidth="1"/>
    <col min="10728" max="10728" width="12.375" style="209" customWidth="1"/>
    <col min="10729" max="10730" width="10.875" style="209" customWidth="1"/>
    <col min="10731" max="10731" width="9.375" style="209" customWidth="1"/>
    <col min="10732" max="10732" width="10.875" style="209" customWidth="1"/>
    <col min="10733" max="10733" width="12.125" style="209" customWidth="1"/>
    <col min="10734" max="10735" width="10.875" style="209" customWidth="1"/>
    <col min="10736" max="10736" width="9.375" style="209" customWidth="1"/>
    <col min="10737" max="10737" width="10.875" style="209" customWidth="1"/>
    <col min="10738" max="10738" width="8.375" style="209" customWidth="1"/>
    <col min="10739" max="10745" width="9" style="209" hidden="1" customWidth="1"/>
    <col min="10746" max="10746" width="9" style="209"/>
    <col min="10747" max="10747" width="10.75" style="209" customWidth="1"/>
    <col min="10748" max="10982" width="9" style="209"/>
    <col min="10983" max="10983" width="23.75" style="209" customWidth="1"/>
    <col min="10984" max="10984" width="12.375" style="209" customWidth="1"/>
    <col min="10985" max="10986" width="10.875" style="209" customWidth="1"/>
    <col min="10987" max="10987" width="9.375" style="209" customWidth="1"/>
    <col min="10988" max="10988" width="10.875" style="209" customWidth="1"/>
    <col min="10989" max="10989" width="12.125" style="209" customWidth="1"/>
    <col min="10990" max="10991" width="10.875" style="209" customWidth="1"/>
    <col min="10992" max="10992" width="9.375" style="209" customWidth="1"/>
    <col min="10993" max="10993" width="10.875" style="209" customWidth="1"/>
    <col min="10994" max="10994" width="8.375" style="209" customWidth="1"/>
    <col min="10995" max="11001" width="9" style="209" hidden="1" customWidth="1"/>
    <col min="11002" max="11002" width="9" style="209"/>
    <col min="11003" max="11003" width="10.75" style="209" customWidth="1"/>
    <col min="11004" max="11238" width="9" style="209"/>
    <col min="11239" max="11239" width="23.75" style="209" customWidth="1"/>
    <col min="11240" max="11240" width="12.375" style="209" customWidth="1"/>
    <col min="11241" max="11242" width="10.875" style="209" customWidth="1"/>
    <col min="11243" max="11243" width="9.375" style="209" customWidth="1"/>
    <col min="11244" max="11244" width="10.875" style="209" customWidth="1"/>
    <col min="11245" max="11245" width="12.125" style="209" customWidth="1"/>
    <col min="11246" max="11247" width="10.875" style="209" customWidth="1"/>
    <col min="11248" max="11248" width="9.375" style="209" customWidth="1"/>
    <col min="11249" max="11249" width="10.875" style="209" customWidth="1"/>
    <col min="11250" max="11250" width="8.375" style="209" customWidth="1"/>
    <col min="11251" max="11257" width="9" style="209" hidden="1" customWidth="1"/>
    <col min="11258" max="11258" width="9" style="209"/>
    <col min="11259" max="11259" width="10.75" style="209" customWidth="1"/>
    <col min="11260" max="11494" width="9" style="209"/>
    <col min="11495" max="11495" width="23.75" style="209" customWidth="1"/>
    <col min="11496" max="11496" width="12.375" style="209" customWidth="1"/>
    <col min="11497" max="11498" width="10.875" style="209" customWidth="1"/>
    <col min="11499" max="11499" width="9.375" style="209" customWidth="1"/>
    <col min="11500" max="11500" width="10.875" style="209" customWidth="1"/>
    <col min="11501" max="11501" width="12.125" style="209" customWidth="1"/>
    <col min="11502" max="11503" width="10.875" style="209" customWidth="1"/>
    <col min="11504" max="11504" width="9.375" style="209" customWidth="1"/>
    <col min="11505" max="11505" width="10.875" style="209" customWidth="1"/>
    <col min="11506" max="11506" width="8.375" style="209" customWidth="1"/>
    <col min="11507" max="11513" width="9" style="209" hidden="1" customWidth="1"/>
    <col min="11514" max="11514" width="9" style="209"/>
    <col min="11515" max="11515" width="10.75" style="209" customWidth="1"/>
    <col min="11516" max="11750" width="9" style="209"/>
    <col min="11751" max="11751" width="23.75" style="209" customWidth="1"/>
    <col min="11752" max="11752" width="12.375" style="209" customWidth="1"/>
    <col min="11753" max="11754" width="10.875" style="209" customWidth="1"/>
    <col min="11755" max="11755" width="9.375" style="209" customWidth="1"/>
    <col min="11756" max="11756" width="10.875" style="209" customWidth="1"/>
    <col min="11757" max="11757" width="12.125" style="209" customWidth="1"/>
    <col min="11758" max="11759" width="10.875" style="209" customWidth="1"/>
    <col min="11760" max="11760" width="9.375" style="209" customWidth="1"/>
    <col min="11761" max="11761" width="10.875" style="209" customWidth="1"/>
    <col min="11762" max="11762" width="8.375" style="209" customWidth="1"/>
    <col min="11763" max="11769" width="9" style="209" hidden="1" customWidth="1"/>
    <col min="11770" max="11770" width="9" style="209"/>
    <col min="11771" max="11771" width="10.75" style="209" customWidth="1"/>
    <col min="11772" max="12006" width="9" style="209"/>
    <col min="12007" max="12007" width="23.75" style="209" customWidth="1"/>
    <col min="12008" max="12008" width="12.375" style="209" customWidth="1"/>
    <col min="12009" max="12010" width="10.875" style="209" customWidth="1"/>
    <col min="12011" max="12011" width="9.375" style="209" customWidth="1"/>
    <col min="12012" max="12012" width="10.875" style="209" customWidth="1"/>
    <col min="12013" max="12013" width="12.125" style="209" customWidth="1"/>
    <col min="12014" max="12015" width="10.875" style="209" customWidth="1"/>
    <col min="12016" max="12016" width="9.375" style="209" customWidth="1"/>
    <col min="12017" max="12017" width="10.875" style="209" customWidth="1"/>
    <col min="12018" max="12018" width="8.375" style="209" customWidth="1"/>
    <col min="12019" max="12025" width="9" style="209" hidden="1" customWidth="1"/>
    <col min="12026" max="12026" width="9" style="209"/>
    <col min="12027" max="12027" width="10.75" style="209" customWidth="1"/>
    <col min="12028" max="12262" width="9" style="209"/>
    <col min="12263" max="12263" width="23.75" style="209" customWidth="1"/>
    <col min="12264" max="12264" width="12.375" style="209" customWidth="1"/>
    <col min="12265" max="12266" width="10.875" style="209" customWidth="1"/>
    <col min="12267" max="12267" width="9.375" style="209" customWidth="1"/>
    <col min="12268" max="12268" width="10.875" style="209" customWidth="1"/>
    <col min="12269" max="12269" width="12.125" style="209" customWidth="1"/>
    <col min="12270" max="12271" width="10.875" style="209" customWidth="1"/>
    <col min="12272" max="12272" width="9.375" style="209" customWidth="1"/>
    <col min="12273" max="12273" width="10.875" style="209" customWidth="1"/>
    <col min="12274" max="12274" width="8.375" style="209" customWidth="1"/>
    <col min="12275" max="12281" width="9" style="209" hidden="1" customWidth="1"/>
    <col min="12282" max="12282" width="9" style="209"/>
    <col min="12283" max="12283" width="10.75" style="209" customWidth="1"/>
    <col min="12284" max="12518" width="9" style="209"/>
    <col min="12519" max="12519" width="23.75" style="209" customWidth="1"/>
    <col min="12520" max="12520" width="12.375" style="209" customWidth="1"/>
    <col min="12521" max="12522" width="10.875" style="209" customWidth="1"/>
    <col min="12523" max="12523" width="9.375" style="209" customWidth="1"/>
    <col min="12524" max="12524" width="10.875" style="209" customWidth="1"/>
    <col min="12525" max="12525" width="12.125" style="209" customWidth="1"/>
    <col min="12526" max="12527" width="10.875" style="209" customWidth="1"/>
    <col min="12528" max="12528" width="9.375" style="209" customWidth="1"/>
    <col min="12529" max="12529" width="10.875" style="209" customWidth="1"/>
    <col min="12530" max="12530" width="8.375" style="209" customWidth="1"/>
    <col min="12531" max="12537" width="9" style="209" hidden="1" customWidth="1"/>
    <col min="12538" max="12538" width="9" style="209"/>
    <col min="12539" max="12539" width="10.75" style="209" customWidth="1"/>
    <col min="12540" max="12774" width="9" style="209"/>
    <col min="12775" max="12775" width="23.75" style="209" customWidth="1"/>
    <col min="12776" max="12776" width="12.375" style="209" customWidth="1"/>
    <col min="12777" max="12778" width="10.875" style="209" customWidth="1"/>
    <col min="12779" max="12779" width="9.375" style="209" customWidth="1"/>
    <col min="12780" max="12780" width="10.875" style="209" customWidth="1"/>
    <col min="12781" max="12781" width="12.125" style="209" customWidth="1"/>
    <col min="12782" max="12783" width="10.875" style="209" customWidth="1"/>
    <col min="12784" max="12784" width="9.375" style="209" customWidth="1"/>
    <col min="12785" max="12785" width="10.875" style="209" customWidth="1"/>
    <col min="12786" max="12786" width="8.375" style="209" customWidth="1"/>
    <col min="12787" max="12793" width="9" style="209" hidden="1" customWidth="1"/>
    <col min="12794" max="12794" width="9" style="209"/>
    <col min="12795" max="12795" width="10.75" style="209" customWidth="1"/>
    <col min="12796" max="13030" width="9" style="209"/>
    <col min="13031" max="13031" width="23.75" style="209" customWidth="1"/>
    <col min="13032" max="13032" width="12.375" style="209" customWidth="1"/>
    <col min="13033" max="13034" width="10.875" style="209" customWidth="1"/>
    <col min="13035" max="13035" width="9.375" style="209" customWidth="1"/>
    <col min="13036" max="13036" width="10.875" style="209" customWidth="1"/>
    <col min="13037" max="13037" width="12.125" style="209" customWidth="1"/>
    <col min="13038" max="13039" width="10.875" style="209" customWidth="1"/>
    <col min="13040" max="13040" width="9.375" style="209" customWidth="1"/>
    <col min="13041" max="13041" width="10.875" style="209" customWidth="1"/>
    <col min="13042" max="13042" width="8.375" style="209" customWidth="1"/>
    <col min="13043" max="13049" width="9" style="209" hidden="1" customWidth="1"/>
    <col min="13050" max="13050" width="9" style="209"/>
    <col min="13051" max="13051" width="10.75" style="209" customWidth="1"/>
    <col min="13052" max="13286" width="9" style="209"/>
    <col min="13287" max="13287" width="23.75" style="209" customWidth="1"/>
    <col min="13288" max="13288" width="12.375" style="209" customWidth="1"/>
    <col min="13289" max="13290" width="10.875" style="209" customWidth="1"/>
    <col min="13291" max="13291" width="9.375" style="209" customWidth="1"/>
    <col min="13292" max="13292" width="10.875" style="209" customWidth="1"/>
    <col min="13293" max="13293" width="12.125" style="209" customWidth="1"/>
    <col min="13294" max="13295" width="10.875" style="209" customWidth="1"/>
    <col min="13296" max="13296" width="9.375" style="209" customWidth="1"/>
    <col min="13297" max="13297" width="10.875" style="209" customWidth="1"/>
    <col min="13298" max="13298" width="8.375" style="209" customWidth="1"/>
    <col min="13299" max="13305" width="9" style="209" hidden="1" customWidth="1"/>
    <col min="13306" max="13306" width="9" style="209"/>
    <col min="13307" max="13307" width="10.75" style="209" customWidth="1"/>
    <col min="13308" max="13542" width="9" style="209"/>
    <col min="13543" max="13543" width="23.75" style="209" customWidth="1"/>
    <col min="13544" max="13544" width="12.375" style="209" customWidth="1"/>
    <col min="13545" max="13546" width="10.875" style="209" customWidth="1"/>
    <col min="13547" max="13547" width="9.375" style="209" customWidth="1"/>
    <col min="13548" max="13548" width="10.875" style="209" customWidth="1"/>
    <col min="13549" max="13549" width="12.125" style="209" customWidth="1"/>
    <col min="13550" max="13551" width="10.875" style="209" customWidth="1"/>
    <col min="13552" max="13552" width="9.375" style="209" customWidth="1"/>
    <col min="13553" max="13553" width="10.875" style="209" customWidth="1"/>
    <col min="13554" max="13554" width="8.375" style="209" customWidth="1"/>
    <col min="13555" max="13561" width="9" style="209" hidden="1" customWidth="1"/>
    <col min="13562" max="13562" width="9" style="209"/>
    <col min="13563" max="13563" width="10.75" style="209" customWidth="1"/>
    <col min="13564" max="13798" width="9" style="209"/>
    <col min="13799" max="13799" width="23.75" style="209" customWidth="1"/>
    <col min="13800" max="13800" width="12.375" style="209" customWidth="1"/>
    <col min="13801" max="13802" width="10.875" style="209" customWidth="1"/>
    <col min="13803" max="13803" width="9.375" style="209" customWidth="1"/>
    <col min="13804" max="13804" width="10.875" style="209" customWidth="1"/>
    <col min="13805" max="13805" width="12.125" style="209" customWidth="1"/>
    <col min="13806" max="13807" width="10.875" style="209" customWidth="1"/>
    <col min="13808" max="13808" width="9.375" style="209" customWidth="1"/>
    <col min="13809" max="13809" width="10.875" style="209" customWidth="1"/>
    <col min="13810" max="13810" width="8.375" style="209" customWidth="1"/>
    <col min="13811" max="13817" width="9" style="209" hidden="1" customWidth="1"/>
    <col min="13818" max="13818" width="9" style="209"/>
    <col min="13819" max="13819" width="10.75" style="209" customWidth="1"/>
    <col min="13820" max="14054" width="9" style="209"/>
    <col min="14055" max="14055" width="23.75" style="209" customWidth="1"/>
    <col min="14056" max="14056" width="12.375" style="209" customWidth="1"/>
    <col min="14057" max="14058" width="10.875" style="209" customWidth="1"/>
    <col min="14059" max="14059" width="9.375" style="209" customWidth="1"/>
    <col min="14060" max="14060" width="10.875" style="209" customWidth="1"/>
    <col min="14061" max="14061" width="12.125" style="209" customWidth="1"/>
    <col min="14062" max="14063" width="10.875" style="209" customWidth="1"/>
    <col min="14064" max="14064" width="9.375" style="209" customWidth="1"/>
    <col min="14065" max="14065" width="10.875" style="209" customWidth="1"/>
    <col min="14066" max="14066" width="8.375" style="209" customWidth="1"/>
    <col min="14067" max="14073" width="9" style="209" hidden="1" customWidth="1"/>
    <col min="14074" max="14074" width="9" style="209"/>
    <col min="14075" max="14075" width="10.75" style="209" customWidth="1"/>
    <col min="14076" max="14310" width="9" style="209"/>
    <col min="14311" max="14311" width="23.75" style="209" customWidth="1"/>
    <col min="14312" max="14312" width="12.375" style="209" customWidth="1"/>
    <col min="14313" max="14314" width="10.875" style="209" customWidth="1"/>
    <col min="14315" max="14315" width="9.375" style="209" customWidth="1"/>
    <col min="14316" max="14316" width="10.875" style="209" customWidth="1"/>
    <col min="14317" max="14317" width="12.125" style="209" customWidth="1"/>
    <col min="14318" max="14319" width="10.875" style="209" customWidth="1"/>
    <col min="14320" max="14320" width="9.375" style="209" customWidth="1"/>
    <col min="14321" max="14321" width="10.875" style="209" customWidth="1"/>
    <col min="14322" max="14322" width="8.375" style="209" customWidth="1"/>
    <col min="14323" max="14329" width="9" style="209" hidden="1" customWidth="1"/>
    <col min="14330" max="14330" width="9" style="209"/>
    <col min="14331" max="14331" width="10.75" style="209" customWidth="1"/>
    <col min="14332" max="14566" width="9" style="209"/>
    <col min="14567" max="14567" width="23.75" style="209" customWidth="1"/>
    <col min="14568" max="14568" width="12.375" style="209" customWidth="1"/>
    <col min="14569" max="14570" width="10.875" style="209" customWidth="1"/>
    <col min="14571" max="14571" width="9.375" style="209" customWidth="1"/>
    <col min="14572" max="14572" width="10.875" style="209" customWidth="1"/>
    <col min="14573" max="14573" width="12.125" style="209" customWidth="1"/>
    <col min="14574" max="14575" width="10.875" style="209" customWidth="1"/>
    <col min="14576" max="14576" width="9.375" style="209" customWidth="1"/>
    <col min="14577" max="14577" width="10.875" style="209" customWidth="1"/>
    <col min="14578" max="14578" width="8.375" style="209" customWidth="1"/>
    <col min="14579" max="14585" width="9" style="209" hidden="1" customWidth="1"/>
    <col min="14586" max="14586" width="9" style="209"/>
    <col min="14587" max="14587" width="10.75" style="209" customWidth="1"/>
    <col min="14588" max="14822" width="9" style="209"/>
    <col min="14823" max="14823" width="23.75" style="209" customWidth="1"/>
    <col min="14824" max="14824" width="12.375" style="209" customWidth="1"/>
    <col min="14825" max="14826" width="10.875" style="209" customWidth="1"/>
    <col min="14827" max="14827" width="9.375" style="209" customWidth="1"/>
    <col min="14828" max="14828" width="10.875" style="209" customWidth="1"/>
    <col min="14829" max="14829" width="12.125" style="209" customWidth="1"/>
    <col min="14830" max="14831" width="10.875" style="209" customWidth="1"/>
    <col min="14832" max="14832" width="9.375" style="209" customWidth="1"/>
    <col min="14833" max="14833" width="10.875" style="209" customWidth="1"/>
    <col min="14834" max="14834" width="8.375" style="209" customWidth="1"/>
    <col min="14835" max="14841" width="9" style="209" hidden="1" customWidth="1"/>
    <col min="14842" max="14842" width="9" style="209"/>
    <col min="14843" max="14843" width="10.75" style="209" customWidth="1"/>
    <col min="14844" max="15078" width="9" style="209"/>
    <col min="15079" max="15079" width="23.75" style="209" customWidth="1"/>
    <col min="15080" max="15080" width="12.375" style="209" customWidth="1"/>
    <col min="15081" max="15082" width="10.875" style="209" customWidth="1"/>
    <col min="15083" max="15083" width="9.375" style="209" customWidth="1"/>
    <col min="15084" max="15084" width="10.875" style="209" customWidth="1"/>
    <col min="15085" max="15085" width="12.125" style="209" customWidth="1"/>
    <col min="15086" max="15087" width="10.875" style="209" customWidth="1"/>
    <col min="15088" max="15088" width="9.375" style="209" customWidth="1"/>
    <col min="15089" max="15089" width="10.875" style="209" customWidth="1"/>
    <col min="15090" max="15090" width="8.375" style="209" customWidth="1"/>
    <col min="15091" max="15097" width="9" style="209" hidden="1" customWidth="1"/>
    <col min="15098" max="15098" width="9" style="209"/>
    <col min="15099" max="15099" width="10.75" style="209" customWidth="1"/>
    <col min="15100" max="15334" width="9" style="209"/>
    <col min="15335" max="15335" width="23.75" style="209" customWidth="1"/>
    <col min="15336" max="15336" width="12.375" style="209" customWidth="1"/>
    <col min="15337" max="15338" width="10.875" style="209" customWidth="1"/>
    <col min="15339" max="15339" width="9.375" style="209" customWidth="1"/>
    <col min="15340" max="15340" width="10.875" style="209" customWidth="1"/>
    <col min="15341" max="15341" width="12.125" style="209" customWidth="1"/>
    <col min="15342" max="15343" width="10.875" style="209" customWidth="1"/>
    <col min="15344" max="15344" width="9.375" style="209" customWidth="1"/>
    <col min="15345" max="15345" width="10.875" style="209" customWidth="1"/>
    <col min="15346" max="15346" width="8.375" style="209" customWidth="1"/>
    <col min="15347" max="15353" width="9" style="209" hidden="1" customWidth="1"/>
    <col min="15354" max="15354" width="9" style="209"/>
    <col min="15355" max="15355" width="10.75" style="209" customWidth="1"/>
    <col min="15356" max="15590" width="9" style="209"/>
    <col min="15591" max="15591" width="23.75" style="209" customWidth="1"/>
    <col min="15592" max="15592" width="12.375" style="209" customWidth="1"/>
    <col min="15593" max="15594" width="10.875" style="209" customWidth="1"/>
    <col min="15595" max="15595" width="9.375" style="209" customWidth="1"/>
    <col min="15596" max="15596" width="10.875" style="209" customWidth="1"/>
    <col min="15597" max="15597" width="12.125" style="209" customWidth="1"/>
    <col min="15598" max="15599" width="10.875" style="209" customWidth="1"/>
    <col min="15600" max="15600" width="9.375" style="209" customWidth="1"/>
    <col min="15601" max="15601" width="10.875" style="209" customWidth="1"/>
    <col min="15602" max="15602" width="8.375" style="209" customWidth="1"/>
    <col min="15603" max="15609" width="9" style="209" hidden="1" customWidth="1"/>
    <col min="15610" max="15610" width="9" style="209"/>
    <col min="15611" max="15611" width="10.75" style="209" customWidth="1"/>
    <col min="15612" max="15846" width="9" style="209"/>
    <col min="15847" max="15847" width="23.75" style="209" customWidth="1"/>
    <col min="15848" max="15848" width="12.375" style="209" customWidth="1"/>
    <col min="15849" max="15850" width="10.875" style="209" customWidth="1"/>
    <col min="15851" max="15851" width="9.375" style="209" customWidth="1"/>
    <col min="15852" max="15852" width="10.875" style="209" customWidth="1"/>
    <col min="15853" max="15853" width="12.125" style="209" customWidth="1"/>
    <col min="15854" max="15855" width="10.875" style="209" customWidth="1"/>
    <col min="15856" max="15856" width="9.375" style="209" customWidth="1"/>
    <col min="15857" max="15857" width="10.875" style="209" customWidth="1"/>
    <col min="15858" max="15858" width="8.375" style="209" customWidth="1"/>
    <col min="15859" max="15865" width="9" style="209" hidden="1" customWidth="1"/>
    <col min="15866" max="15866" width="9" style="209"/>
    <col min="15867" max="15867" width="10.75" style="209" customWidth="1"/>
    <col min="15868" max="16102" width="9" style="209"/>
    <col min="16103" max="16103" width="23.75" style="209" customWidth="1"/>
    <col min="16104" max="16104" width="12.375" style="209" customWidth="1"/>
    <col min="16105" max="16106" width="10.875" style="209" customWidth="1"/>
    <col min="16107" max="16107" width="9.375" style="209" customWidth="1"/>
    <col min="16108" max="16108" width="10.875" style="209" customWidth="1"/>
    <col min="16109" max="16109" width="12.125" style="209" customWidth="1"/>
    <col min="16110" max="16111" width="10.875" style="209" customWidth="1"/>
    <col min="16112" max="16112" width="9.375" style="209" customWidth="1"/>
    <col min="16113" max="16113" width="10.875" style="209" customWidth="1"/>
    <col min="16114" max="16114" width="8.375" style="209" customWidth="1"/>
    <col min="16115" max="16121" width="9" style="209" hidden="1" customWidth="1"/>
    <col min="16122" max="16122" width="9" style="209"/>
    <col min="16123" max="16123" width="10.75" style="209" customWidth="1"/>
    <col min="16124" max="16384" width="9" style="209"/>
  </cols>
  <sheetData>
    <row r="1" spans="1:11" ht="21.75" customHeight="1">
      <c r="A1" s="212" t="s">
        <v>1649</v>
      </c>
    </row>
    <row r="2" spans="1:11" ht="29.25" customHeight="1">
      <c r="A2" s="286" t="s">
        <v>1661</v>
      </c>
      <c r="B2" s="286"/>
      <c r="C2" s="286"/>
      <c r="D2" s="286"/>
      <c r="E2" s="286"/>
      <c r="F2" s="286"/>
    </row>
    <row r="3" spans="1:11" ht="23.25" customHeight="1">
      <c r="A3" s="213"/>
      <c r="B3" s="214"/>
      <c r="C3" s="214"/>
      <c r="D3" s="215"/>
      <c r="E3" s="292" t="s">
        <v>0</v>
      </c>
      <c r="F3" s="292"/>
    </row>
    <row r="4" spans="1:11" s="206" customFormat="1" ht="27" customHeight="1">
      <c r="A4" s="297" t="s">
        <v>64</v>
      </c>
      <c r="B4" s="293" t="s">
        <v>75</v>
      </c>
      <c r="C4" s="294"/>
      <c r="D4" s="295" t="s">
        <v>1131</v>
      </c>
      <c r="E4" s="296"/>
      <c r="F4" s="299" t="s">
        <v>1126</v>
      </c>
    </row>
    <row r="5" spans="1:11" ht="27" customHeight="1">
      <c r="A5" s="298"/>
      <c r="B5" s="216" t="s">
        <v>1132</v>
      </c>
      <c r="C5" s="217" t="s">
        <v>1124</v>
      </c>
      <c r="D5" s="218" t="s">
        <v>1132</v>
      </c>
      <c r="E5" s="217" t="s">
        <v>1124</v>
      </c>
      <c r="F5" s="300"/>
      <c r="H5" s="207" t="s">
        <v>1632</v>
      </c>
      <c r="I5" s="207" t="s">
        <v>1640</v>
      </c>
      <c r="J5" s="207" t="s">
        <v>1633</v>
      </c>
      <c r="K5" s="207" t="s">
        <v>1631</v>
      </c>
    </row>
    <row r="6" spans="1:11" s="207" customFormat="1" ht="24" customHeight="1">
      <c r="A6" s="219" t="s">
        <v>35</v>
      </c>
      <c r="B6" s="220">
        <v>195333</v>
      </c>
      <c r="C6" s="220">
        <v>195333</v>
      </c>
      <c r="D6" s="220">
        <v>135025</v>
      </c>
      <c r="E6" s="220">
        <v>135025</v>
      </c>
      <c r="F6" s="240">
        <v>69.13</v>
      </c>
      <c r="H6" s="259">
        <v>121179</v>
      </c>
      <c r="I6" s="259">
        <v>2986</v>
      </c>
      <c r="J6" s="259"/>
      <c r="K6" s="259">
        <v>135025</v>
      </c>
    </row>
    <row r="7" spans="1:11" s="207" customFormat="1" ht="24" customHeight="1">
      <c r="A7" s="221" t="s">
        <v>36</v>
      </c>
      <c r="B7" s="222">
        <v>37549</v>
      </c>
      <c r="C7" s="224">
        <v>37549</v>
      </c>
      <c r="D7" s="222">
        <v>19498</v>
      </c>
      <c r="E7" s="234">
        <v>19498</v>
      </c>
      <c r="F7" s="240">
        <v>51.93</v>
      </c>
      <c r="H7" s="234">
        <v>19400</v>
      </c>
      <c r="I7" s="253">
        <v>98</v>
      </c>
      <c r="J7" s="253"/>
      <c r="K7" s="260">
        <v>19498</v>
      </c>
    </row>
    <row r="8" spans="1:11" ht="24" customHeight="1">
      <c r="A8" s="221" t="s">
        <v>37</v>
      </c>
      <c r="B8" s="222">
        <v>20</v>
      </c>
      <c r="C8" s="224">
        <v>20</v>
      </c>
      <c r="D8" s="222">
        <v>870</v>
      </c>
      <c r="E8" s="234">
        <v>870</v>
      </c>
      <c r="F8" s="240">
        <v>4350</v>
      </c>
      <c r="H8" s="234">
        <v>870</v>
      </c>
      <c r="I8" s="254"/>
      <c r="J8" s="254"/>
      <c r="K8" s="260">
        <v>870</v>
      </c>
    </row>
    <row r="9" spans="1:11" ht="24" customHeight="1">
      <c r="A9" s="221" t="s">
        <v>38</v>
      </c>
      <c r="B9" s="222">
        <v>4492</v>
      </c>
      <c r="C9" s="224">
        <v>4492</v>
      </c>
      <c r="D9" s="222">
        <v>5153</v>
      </c>
      <c r="E9" s="234">
        <v>5153</v>
      </c>
      <c r="F9" s="240">
        <v>114.72</v>
      </c>
      <c r="H9" s="234">
        <v>5153</v>
      </c>
      <c r="I9" s="254"/>
      <c r="J9" s="254"/>
      <c r="K9" s="260">
        <v>5153</v>
      </c>
    </row>
    <row r="10" spans="1:11" ht="24" customHeight="1">
      <c r="A10" s="221" t="s">
        <v>39</v>
      </c>
      <c r="B10" s="222">
        <v>34513</v>
      </c>
      <c r="C10" s="224">
        <v>34513</v>
      </c>
      <c r="D10" s="222">
        <v>34374</v>
      </c>
      <c r="E10" s="234">
        <v>34374</v>
      </c>
      <c r="F10" s="240">
        <v>99.6</v>
      </c>
      <c r="H10" s="234">
        <v>33410</v>
      </c>
      <c r="I10" s="254">
        <v>964</v>
      </c>
      <c r="J10" s="254"/>
      <c r="K10" s="260">
        <v>34374</v>
      </c>
    </row>
    <row r="11" spans="1:11" ht="24" customHeight="1">
      <c r="A11" s="221" t="s">
        <v>40</v>
      </c>
      <c r="B11" s="222">
        <v>7946</v>
      </c>
      <c r="C11" s="224">
        <v>7946</v>
      </c>
      <c r="D11" s="222">
        <v>15531</v>
      </c>
      <c r="E11" s="234">
        <v>15531</v>
      </c>
      <c r="F11" s="240">
        <v>195.46</v>
      </c>
      <c r="H11" s="234">
        <v>15531</v>
      </c>
      <c r="I11" s="254"/>
      <c r="J11" s="254"/>
      <c r="K11" s="260">
        <v>15531</v>
      </c>
    </row>
    <row r="12" spans="1:11" ht="24" customHeight="1">
      <c r="A12" s="221" t="s">
        <v>1127</v>
      </c>
      <c r="B12" s="222">
        <v>2977</v>
      </c>
      <c r="C12" s="224">
        <v>2977</v>
      </c>
      <c r="D12" s="222">
        <v>681</v>
      </c>
      <c r="E12" s="234">
        <v>681</v>
      </c>
      <c r="F12" s="240">
        <v>22.88</v>
      </c>
      <c r="H12" s="234">
        <v>629</v>
      </c>
      <c r="I12" s="254">
        <v>52</v>
      </c>
      <c r="J12" s="254"/>
      <c r="K12" s="260">
        <v>681</v>
      </c>
    </row>
    <row r="13" spans="1:11" ht="24" customHeight="1">
      <c r="A13" s="221" t="s">
        <v>41</v>
      </c>
      <c r="B13" s="222">
        <v>10984</v>
      </c>
      <c r="C13" s="224">
        <v>10984</v>
      </c>
      <c r="D13" s="222">
        <v>8942</v>
      </c>
      <c r="E13" s="234">
        <v>8942</v>
      </c>
      <c r="F13" s="240">
        <v>81.41</v>
      </c>
      <c r="H13" s="234">
        <v>8165</v>
      </c>
      <c r="I13" s="254">
        <v>777</v>
      </c>
      <c r="J13" s="254"/>
      <c r="K13" s="260">
        <v>8942</v>
      </c>
    </row>
    <row r="14" spans="1:11" ht="24" customHeight="1">
      <c r="A14" s="221" t="s">
        <v>1128</v>
      </c>
      <c r="B14" s="222">
        <v>4145</v>
      </c>
      <c r="C14" s="224">
        <v>4145</v>
      </c>
      <c r="D14" s="222">
        <v>3721</v>
      </c>
      <c r="E14" s="234">
        <v>3721</v>
      </c>
      <c r="F14" s="240">
        <v>89.77</v>
      </c>
      <c r="H14" s="234">
        <v>3701</v>
      </c>
      <c r="I14" s="254">
        <v>20</v>
      </c>
      <c r="J14" s="254"/>
      <c r="K14" s="260">
        <v>3721</v>
      </c>
    </row>
    <row r="15" spans="1:11" ht="24" customHeight="1">
      <c r="A15" s="221" t="s">
        <v>42</v>
      </c>
      <c r="B15" s="222">
        <v>5407</v>
      </c>
      <c r="C15" s="224">
        <v>5407</v>
      </c>
      <c r="D15" s="222">
        <v>5122</v>
      </c>
      <c r="E15" s="234">
        <v>5122</v>
      </c>
      <c r="F15" s="240">
        <v>94.73</v>
      </c>
      <c r="H15" s="234">
        <v>5122</v>
      </c>
      <c r="I15" s="254"/>
      <c r="J15" s="254"/>
      <c r="K15" s="260">
        <v>5122</v>
      </c>
    </row>
    <row r="16" spans="1:11" ht="24" customHeight="1">
      <c r="A16" s="221" t="s">
        <v>43</v>
      </c>
      <c r="B16" s="222">
        <v>16060</v>
      </c>
      <c r="C16" s="224">
        <v>16060</v>
      </c>
      <c r="D16" s="222">
        <v>5364</v>
      </c>
      <c r="E16" s="234">
        <v>5364</v>
      </c>
      <c r="F16" s="240">
        <v>33.4</v>
      </c>
      <c r="H16" s="265">
        <v>5364</v>
      </c>
      <c r="I16" s="254"/>
      <c r="J16" s="254"/>
      <c r="K16" s="260">
        <v>5364</v>
      </c>
    </row>
    <row r="17" spans="1:11" ht="24" customHeight="1">
      <c r="A17" s="221" t="s">
        <v>44</v>
      </c>
      <c r="B17" s="222">
        <v>21387</v>
      </c>
      <c r="C17" s="224">
        <v>21387</v>
      </c>
      <c r="D17" s="222">
        <v>9111</v>
      </c>
      <c r="E17" s="234">
        <v>9111</v>
      </c>
      <c r="F17" s="240">
        <v>42.6</v>
      </c>
      <c r="H17" s="234">
        <v>8036</v>
      </c>
      <c r="I17" s="254">
        <v>1075</v>
      </c>
      <c r="J17" s="254"/>
      <c r="K17" s="260">
        <v>9111</v>
      </c>
    </row>
    <row r="18" spans="1:11" ht="24" customHeight="1">
      <c r="A18" s="221" t="s">
        <v>45</v>
      </c>
      <c r="B18" s="222">
        <v>8101</v>
      </c>
      <c r="C18" s="224">
        <v>8101</v>
      </c>
      <c r="D18" s="222">
        <v>3740</v>
      </c>
      <c r="E18" s="234">
        <v>3740</v>
      </c>
      <c r="F18" s="240">
        <v>46.17</v>
      </c>
      <c r="H18" s="234">
        <v>3740</v>
      </c>
      <c r="I18" s="254"/>
      <c r="J18" s="254"/>
      <c r="K18" s="260">
        <v>3740</v>
      </c>
    </row>
    <row r="19" spans="1:11" ht="24" customHeight="1">
      <c r="A19" s="221" t="s">
        <v>46</v>
      </c>
      <c r="B19" s="222">
        <v>32527</v>
      </c>
      <c r="C19" s="224">
        <v>32527</v>
      </c>
      <c r="D19" s="222">
        <v>0</v>
      </c>
      <c r="E19" s="234">
        <v>0</v>
      </c>
      <c r="F19" s="240">
        <v>0</v>
      </c>
      <c r="H19" s="234"/>
      <c r="I19" s="254"/>
      <c r="J19" s="254"/>
      <c r="K19" s="260">
        <v>0</v>
      </c>
    </row>
    <row r="20" spans="1:11" ht="24" customHeight="1">
      <c r="A20" s="221" t="s">
        <v>47</v>
      </c>
      <c r="B20" s="222">
        <v>10</v>
      </c>
      <c r="C20" s="224">
        <v>10</v>
      </c>
      <c r="D20" s="222">
        <v>0</v>
      </c>
      <c r="E20" s="234">
        <v>0</v>
      </c>
      <c r="F20" s="240">
        <v>0</v>
      </c>
      <c r="H20" s="234"/>
      <c r="I20" s="254"/>
      <c r="J20" s="254"/>
      <c r="K20" s="260">
        <v>0</v>
      </c>
    </row>
    <row r="21" spans="1:11" ht="24" customHeight="1">
      <c r="A21" s="221" t="s">
        <v>48</v>
      </c>
      <c r="B21" s="222">
        <v>0</v>
      </c>
      <c r="C21" s="224"/>
      <c r="D21" s="222">
        <v>0</v>
      </c>
      <c r="E21" s="234">
        <v>0</v>
      </c>
      <c r="F21" s="240" t="s">
        <v>1647</v>
      </c>
      <c r="H21" s="234"/>
      <c r="I21" s="254"/>
      <c r="J21" s="254"/>
      <c r="K21" s="260">
        <v>0</v>
      </c>
    </row>
    <row r="22" spans="1:11" s="207" customFormat="1" ht="24" customHeight="1">
      <c r="A22" s="221" t="s">
        <v>49</v>
      </c>
      <c r="B22" s="222">
        <v>0</v>
      </c>
      <c r="C22" s="224"/>
      <c r="D22" s="222">
        <v>0</v>
      </c>
      <c r="E22" s="234">
        <v>0</v>
      </c>
      <c r="F22" s="240" t="s">
        <v>1647</v>
      </c>
      <c r="H22" s="234"/>
      <c r="I22" s="253"/>
      <c r="J22" s="253"/>
      <c r="K22" s="260">
        <v>0</v>
      </c>
    </row>
    <row r="23" spans="1:11" ht="24" customHeight="1">
      <c r="A23" s="221" t="s">
        <v>1129</v>
      </c>
      <c r="B23" s="222">
        <v>1408</v>
      </c>
      <c r="C23" s="224">
        <v>1408</v>
      </c>
      <c r="D23" s="222">
        <v>2171</v>
      </c>
      <c r="E23" s="234">
        <v>2171</v>
      </c>
      <c r="F23" s="240">
        <v>154.19</v>
      </c>
      <c r="H23" s="234">
        <v>2171</v>
      </c>
      <c r="I23" s="254"/>
      <c r="J23" s="254"/>
      <c r="K23" s="260">
        <v>2171</v>
      </c>
    </row>
    <row r="24" spans="1:11" ht="24" customHeight="1">
      <c r="A24" s="221" t="s">
        <v>50</v>
      </c>
      <c r="B24" s="222">
        <v>612</v>
      </c>
      <c r="C24" s="224">
        <v>612</v>
      </c>
      <c r="D24" s="222">
        <v>60</v>
      </c>
      <c r="E24" s="234">
        <v>60</v>
      </c>
      <c r="F24" s="240">
        <v>9.8000000000000007</v>
      </c>
      <c r="H24" s="234">
        <v>60</v>
      </c>
      <c r="I24" s="254"/>
      <c r="J24" s="254"/>
      <c r="K24" s="260">
        <v>60</v>
      </c>
    </row>
    <row r="25" spans="1:11" ht="24" customHeight="1">
      <c r="A25" s="221" t="s">
        <v>51</v>
      </c>
      <c r="B25" s="222">
        <v>0</v>
      </c>
      <c r="C25" s="224"/>
      <c r="D25" s="222">
        <v>0</v>
      </c>
      <c r="E25" s="234">
        <v>0</v>
      </c>
      <c r="F25" s="240" t="s">
        <v>1647</v>
      </c>
      <c r="H25" s="234"/>
      <c r="I25" s="254"/>
      <c r="J25" s="254"/>
      <c r="K25" s="260">
        <v>0</v>
      </c>
    </row>
    <row r="26" spans="1:11" s="207" customFormat="1" ht="24" customHeight="1">
      <c r="A26" s="221" t="s">
        <v>1130</v>
      </c>
      <c r="B26" s="222">
        <v>169</v>
      </c>
      <c r="C26" s="224">
        <v>169</v>
      </c>
      <c r="D26" s="222">
        <v>272</v>
      </c>
      <c r="E26" s="234">
        <v>272</v>
      </c>
      <c r="F26" s="240">
        <v>160.94999999999999</v>
      </c>
      <c r="H26" s="234">
        <v>272</v>
      </c>
      <c r="I26" s="253"/>
      <c r="J26" s="253"/>
      <c r="K26" s="260">
        <v>272</v>
      </c>
    </row>
    <row r="27" spans="1:11" ht="24" customHeight="1">
      <c r="A27" s="221" t="s">
        <v>52</v>
      </c>
      <c r="B27" s="222">
        <v>0</v>
      </c>
      <c r="C27" s="224"/>
      <c r="D27" s="222">
        <v>3900</v>
      </c>
      <c r="E27" s="234">
        <v>3900</v>
      </c>
      <c r="F27" s="240" t="s">
        <v>1647</v>
      </c>
      <c r="H27" s="234">
        <v>3900</v>
      </c>
      <c r="I27" s="254"/>
      <c r="J27" s="254"/>
      <c r="K27" s="260">
        <v>3900</v>
      </c>
    </row>
    <row r="28" spans="1:11" ht="24" customHeight="1">
      <c r="A28" s="221" t="s">
        <v>54</v>
      </c>
      <c r="B28" s="222">
        <v>6439</v>
      </c>
      <c r="C28" s="224">
        <v>6439</v>
      </c>
      <c r="D28" s="222">
        <v>15193</v>
      </c>
      <c r="E28" s="234">
        <v>15193</v>
      </c>
      <c r="F28" s="240">
        <v>235.95</v>
      </c>
      <c r="H28" s="234">
        <v>4333</v>
      </c>
      <c r="I28" s="254"/>
      <c r="J28" s="254">
        <v>10860</v>
      </c>
      <c r="K28" s="260">
        <v>15193</v>
      </c>
    </row>
    <row r="29" spans="1:11" ht="24" customHeight="1">
      <c r="A29" s="221" t="s">
        <v>53</v>
      </c>
      <c r="B29" s="222">
        <v>587</v>
      </c>
      <c r="C29" s="225">
        <v>587</v>
      </c>
      <c r="D29" s="222">
        <v>1322</v>
      </c>
      <c r="E29" s="234">
        <v>1322</v>
      </c>
      <c r="F29" s="240">
        <v>225.21</v>
      </c>
      <c r="H29" s="234">
        <v>1322</v>
      </c>
      <c r="I29" s="254"/>
      <c r="J29" s="254"/>
      <c r="K29" s="260">
        <v>1322</v>
      </c>
    </row>
    <row r="30" spans="1:11" s="207" customFormat="1" ht="24" customHeight="1">
      <c r="A30" s="226" t="s">
        <v>55</v>
      </c>
      <c r="B30" s="222">
        <v>12282</v>
      </c>
      <c r="C30" s="227">
        <v>12282</v>
      </c>
      <c r="D30" s="222">
        <v>10329</v>
      </c>
      <c r="E30" s="228">
        <v>10329</v>
      </c>
      <c r="F30" s="240">
        <v>84.1</v>
      </c>
    </row>
    <row r="31" spans="1:11" s="207" customFormat="1" ht="24" customHeight="1">
      <c r="A31" s="226" t="s">
        <v>65</v>
      </c>
      <c r="B31" s="220">
        <v>0</v>
      </c>
      <c r="C31" s="229"/>
      <c r="D31" s="220">
        <v>0</v>
      </c>
      <c r="E31" s="229"/>
      <c r="F31" s="240" t="s">
        <v>1647</v>
      </c>
    </row>
    <row r="32" spans="1:11" s="207" customFormat="1" ht="24" customHeight="1">
      <c r="A32" s="230" t="s">
        <v>66</v>
      </c>
      <c r="B32" s="222"/>
      <c r="C32" s="231"/>
      <c r="D32" s="222">
        <v>0</v>
      </c>
      <c r="E32" s="232"/>
      <c r="F32" s="240" t="s">
        <v>1647</v>
      </c>
    </row>
    <row r="33" spans="1:6" ht="24" customHeight="1">
      <c r="A33" s="230" t="s">
        <v>67</v>
      </c>
      <c r="B33" s="222">
        <v>0</v>
      </c>
      <c r="C33" s="231"/>
      <c r="D33" s="222">
        <v>0</v>
      </c>
      <c r="E33" s="232"/>
      <c r="F33" s="240" t="s">
        <v>1647</v>
      </c>
    </row>
    <row r="34" spans="1:6" ht="24" customHeight="1">
      <c r="A34" s="233" t="s">
        <v>68</v>
      </c>
      <c r="B34" s="222">
        <v>0</v>
      </c>
      <c r="C34" s="223"/>
      <c r="D34" s="222">
        <v>0</v>
      </c>
      <c r="E34" s="234"/>
      <c r="F34" s="240" t="s">
        <v>1647</v>
      </c>
    </row>
    <row r="35" spans="1:6" s="207" customFormat="1" ht="24" customHeight="1">
      <c r="A35" s="235" t="s">
        <v>69</v>
      </c>
      <c r="B35" s="222">
        <v>860</v>
      </c>
      <c r="C35" s="227">
        <v>860</v>
      </c>
      <c r="D35" s="222">
        <v>906</v>
      </c>
      <c r="E35" s="228">
        <v>906</v>
      </c>
      <c r="F35" s="240">
        <v>105.35</v>
      </c>
    </row>
    <row r="36" spans="1:6" s="207" customFormat="1" ht="24" customHeight="1">
      <c r="A36" s="226" t="s">
        <v>70</v>
      </c>
      <c r="B36" s="222">
        <v>0</v>
      </c>
      <c r="C36" s="227"/>
      <c r="D36" s="222">
        <v>0</v>
      </c>
      <c r="E36" s="228"/>
      <c r="F36" s="240" t="s">
        <v>1647</v>
      </c>
    </row>
    <row r="37" spans="1:6" s="207" customFormat="1" ht="24" customHeight="1">
      <c r="A37" s="226" t="s">
        <v>71</v>
      </c>
      <c r="B37" s="222">
        <v>0</v>
      </c>
      <c r="C37" s="227"/>
      <c r="D37" s="222">
        <v>0</v>
      </c>
      <c r="E37" s="228"/>
      <c r="F37" s="240" t="s">
        <v>1647</v>
      </c>
    </row>
    <row r="38" spans="1:6" s="207" customFormat="1" ht="24" customHeight="1">
      <c r="A38" s="226" t="s">
        <v>72</v>
      </c>
      <c r="B38" s="222">
        <v>5949</v>
      </c>
      <c r="C38" s="227">
        <v>5949</v>
      </c>
      <c r="D38" s="222">
        <v>0</v>
      </c>
      <c r="E38" s="236"/>
      <c r="F38" s="240">
        <v>0</v>
      </c>
    </row>
    <row r="39" spans="1:6" s="207" customFormat="1" ht="24" customHeight="1">
      <c r="A39" s="226" t="s">
        <v>73</v>
      </c>
      <c r="B39" s="222">
        <v>3089</v>
      </c>
      <c r="C39" s="227">
        <v>3089</v>
      </c>
      <c r="D39" s="222">
        <v>0</v>
      </c>
      <c r="E39" s="236"/>
      <c r="F39" s="240">
        <v>0</v>
      </c>
    </row>
    <row r="40" spans="1:6" s="207" customFormat="1" ht="24" customHeight="1">
      <c r="A40" s="226"/>
      <c r="B40" s="222">
        <v>0</v>
      </c>
      <c r="C40" s="227"/>
      <c r="D40" s="222">
        <v>0</v>
      </c>
      <c r="E40" s="236"/>
      <c r="F40" s="240" t="s">
        <v>1647</v>
      </c>
    </row>
    <row r="41" spans="1:6" s="207" customFormat="1" ht="24" customHeight="1">
      <c r="A41" s="237" t="s">
        <v>63</v>
      </c>
      <c r="B41" s="220">
        <v>217513</v>
      </c>
      <c r="C41" s="229">
        <v>217513</v>
      </c>
      <c r="D41" s="238">
        <v>146260</v>
      </c>
      <c r="E41" s="229">
        <v>146260</v>
      </c>
      <c r="F41" s="240">
        <v>67.239999999999995</v>
      </c>
    </row>
    <row r="43" spans="1:6">
      <c r="B43" s="239"/>
      <c r="C43" s="239"/>
      <c r="D43" s="210">
        <v>146260</v>
      </c>
    </row>
    <row r="44" spans="1:6">
      <c r="B44" s="239"/>
      <c r="C44" s="239"/>
    </row>
    <row r="45" spans="1:6">
      <c r="B45" s="239"/>
      <c r="C45" s="239"/>
    </row>
    <row r="49" spans="2:3">
      <c r="B49" s="239"/>
      <c r="C49" s="239"/>
    </row>
  </sheetData>
  <mergeCells count="6">
    <mergeCell ref="A2:F2"/>
    <mergeCell ref="E3:F3"/>
    <mergeCell ref="B4:C4"/>
    <mergeCell ref="D4:E4"/>
    <mergeCell ref="A4:A5"/>
    <mergeCell ref="F4:F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85" fitToHeight="104" orientation="landscape"/>
  <headerFooter>
    <oddFooter>&amp;C第&amp;P页/共&amp;N页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VQ1306"/>
  <sheetViews>
    <sheetView showZeros="0" workbookViewId="0">
      <pane xSplit="1" ySplit="5" topLeftCell="B6" activePane="bottomRight" state="frozen"/>
      <selection pane="topRight"/>
      <selection pane="bottomLeft"/>
      <selection pane="bottomRight" activeCell="A3" sqref="A3"/>
    </sheetView>
  </sheetViews>
  <sheetFormatPr defaultColWidth="6.875" defaultRowHeight="21" customHeight="1"/>
  <cols>
    <col min="1" max="1" width="10.625" style="185" customWidth="1"/>
    <col min="2" max="2" width="46.875" style="186" customWidth="1"/>
    <col min="3" max="3" width="17.125" style="186" customWidth="1"/>
    <col min="4" max="4" width="17.25" style="187" customWidth="1"/>
    <col min="5" max="5" width="11.125" style="186" customWidth="1"/>
    <col min="6" max="10" width="17.25" style="187" hidden="1" customWidth="1"/>
    <col min="11" max="15" width="23.75" style="186" customWidth="1"/>
    <col min="16" max="192" width="6.875" style="186" customWidth="1"/>
    <col min="193" max="249" width="6.875" style="186"/>
    <col min="250" max="250" width="10.625" style="186" customWidth="1"/>
    <col min="251" max="251" width="37.375" style="186" customWidth="1"/>
    <col min="252" max="252" width="20.125" style="186" customWidth="1"/>
    <col min="253" max="253" width="22.125" style="186" customWidth="1"/>
    <col min="254" max="265" width="6.875" style="186" hidden="1" customWidth="1"/>
    <col min="266" max="505" width="6.875" style="186"/>
    <col min="506" max="506" width="10.625" style="186" customWidth="1"/>
    <col min="507" max="507" width="37.375" style="186" customWidth="1"/>
    <col min="508" max="508" width="20.125" style="186" customWidth="1"/>
    <col min="509" max="509" width="22.125" style="186" customWidth="1"/>
    <col min="510" max="521" width="6.875" style="186" hidden="1" customWidth="1"/>
    <col min="522" max="761" width="6.875" style="186"/>
    <col min="762" max="762" width="10.625" style="186" customWidth="1"/>
    <col min="763" max="763" width="37.375" style="186" customWidth="1"/>
    <col min="764" max="764" width="20.125" style="186" customWidth="1"/>
    <col min="765" max="765" width="22.125" style="186" customWidth="1"/>
    <col min="766" max="777" width="6.875" style="186" hidden="1" customWidth="1"/>
    <col min="778" max="1017" width="6.875" style="186"/>
    <col min="1018" max="1018" width="10.625" style="186" customWidth="1"/>
    <col min="1019" max="1019" width="37.375" style="186" customWidth="1"/>
    <col min="1020" max="1020" width="20.125" style="186" customWidth="1"/>
    <col min="1021" max="1021" width="22.125" style="186" customWidth="1"/>
    <col min="1022" max="1033" width="6.875" style="186" hidden="1" customWidth="1"/>
    <col min="1034" max="1273" width="6.875" style="186"/>
    <col min="1274" max="1274" width="10.625" style="186" customWidth="1"/>
    <col min="1275" max="1275" width="37.375" style="186" customWidth="1"/>
    <col min="1276" max="1276" width="20.125" style="186" customWidth="1"/>
    <col min="1277" max="1277" width="22.125" style="186" customWidth="1"/>
    <col min="1278" max="1289" width="6.875" style="186" hidden="1" customWidth="1"/>
    <col min="1290" max="1529" width="6.875" style="186"/>
    <col min="1530" max="1530" width="10.625" style="186" customWidth="1"/>
    <col min="1531" max="1531" width="37.375" style="186" customWidth="1"/>
    <col min="1532" max="1532" width="20.125" style="186" customWidth="1"/>
    <col min="1533" max="1533" width="22.125" style="186" customWidth="1"/>
    <col min="1534" max="1545" width="6.875" style="186" hidden="1" customWidth="1"/>
    <col min="1546" max="1785" width="6.875" style="186"/>
    <col min="1786" max="1786" width="10.625" style="186" customWidth="1"/>
    <col min="1787" max="1787" width="37.375" style="186" customWidth="1"/>
    <col min="1788" max="1788" width="20.125" style="186" customWidth="1"/>
    <col min="1789" max="1789" width="22.125" style="186" customWidth="1"/>
    <col min="1790" max="1801" width="6.875" style="186" hidden="1" customWidth="1"/>
    <col min="1802" max="2041" width="6.875" style="186"/>
    <col min="2042" max="2042" width="10.625" style="186" customWidth="1"/>
    <col min="2043" max="2043" width="37.375" style="186" customWidth="1"/>
    <col min="2044" max="2044" width="20.125" style="186" customWidth="1"/>
    <col min="2045" max="2045" width="22.125" style="186" customWidth="1"/>
    <col min="2046" max="2057" width="6.875" style="186" hidden="1" customWidth="1"/>
    <col min="2058" max="2297" width="6.875" style="186"/>
    <col min="2298" max="2298" width="10.625" style="186" customWidth="1"/>
    <col min="2299" max="2299" width="37.375" style="186" customWidth="1"/>
    <col min="2300" max="2300" width="20.125" style="186" customWidth="1"/>
    <col min="2301" max="2301" width="22.125" style="186" customWidth="1"/>
    <col min="2302" max="2313" width="6.875" style="186" hidden="1" customWidth="1"/>
    <col min="2314" max="2553" width="6.875" style="186"/>
    <col min="2554" max="2554" width="10.625" style="186" customWidth="1"/>
    <col min="2555" max="2555" width="37.375" style="186" customWidth="1"/>
    <col min="2556" max="2556" width="20.125" style="186" customWidth="1"/>
    <col min="2557" max="2557" width="22.125" style="186" customWidth="1"/>
    <col min="2558" max="2569" width="6.875" style="186" hidden="1" customWidth="1"/>
    <col min="2570" max="2809" width="6.875" style="186"/>
    <col min="2810" max="2810" width="10.625" style="186" customWidth="1"/>
    <col min="2811" max="2811" width="37.375" style="186" customWidth="1"/>
    <col min="2812" max="2812" width="20.125" style="186" customWidth="1"/>
    <col min="2813" max="2813" width="22.125" style="186" customWidth="1"/>
    <col min="2814" max="2825" width="6.875" style="186" hidden="1" customWidth="1"/>
    <col min="2826" max="3065" width="6.875" style="186"/>
    <col min="3066" max="3066" width="10.625" style="186" customWidth="1"/>
    <col min="3067" max="3067" width="37.375" style="186" customWidth="1"/>
    <col min="3068" max="3068" width="20.125" style="186" customWidth="1"/>
    <col min="3069" max="3069" width="22.125" style="186" customWidth="1"/>
    <col min="3070" max="3081" width="6.875" style="186" hidden="1" customWidth="1"/>
    <col min="3082" max="3321" width="6.875" style="186"/>
    <col min="3322" max="3322" width="10.625" style="186" customWidth="1"/>
    <col min="3323" max="3323" width="37.375" style="186" customWidth="1"/>
    <col min="3324" max="3324" width="20.125" style="186" customWidth="1"/>
    <col min="3325" max="3325" width="22.125" style="186" customWidth="1"/>
    <col min="3326" max="3337" width="6.875" style="186" hidden="1" customWidth="1"/>
    <col min="3338" max="3577" width="6.875" style="186"/>
    <col min="3578" max="3578" width="10.625" style="186" customWidth="1"/>
    <col min="3579" max="3579" width="37.375" style="186" customWidth="1"/>
    <col min="3580" max="3580" width="20.125" style="186" customWidth="1"/>
    <col min="3581" max="3581" width="22.125" style="186" customWidth="1"/>
    <col min="3582" max="3593" width="6.875" style="186" hidden="1" customWidth="1"/>
    <col min="3594" max="3833" width="6.875" style="186"/>
    <col min="3834" max="3834" width="10.625" style="186" customWidth="1"/>
    <col min="3835" max="3835" width="37.375" style="186" customWidth="1"/>
    <col min="3836" max="3836" width="20.125" style="186" customWidth="1"/>
    <col min="3837" max="3837" width="22.125" style="186" customWidth="1"/>
    <col min="3838" max="3849" width="6.875" style="186" hidden="1" customWidth="1"/>
    <col min="3850" max="4089" width="6.875" style="186"/>
    <col min="4090" max="4090" width="10.625" style="186" customWidth="1"/>
    <col min="4091" max="4091" width="37.375" style="186" customWidth="1"/>
    <col min="4092" max="4092" width="20.125" style="186" customWidth="1"/>
    <col min="4093" max="4093" width="22.125" style="186" customWidth="1"/>
    <col min="4094" max="4105" width="6.875" style="186" hidden="1" customWidth="1"/>
    <col min="4106" max="4345" width="6.875" style="186"/>
    <col min="4346" max="4346" width="10.625" style="186" customWidth="1"/>
    <col min="4347" max="4347" width="37.375" style="186" customWidth="1"/>
    <col min="4348" max="4348" width="20.125" style="186" customWidth="1"/>
    <col min="4349" max="4349" width="22.125" style="186" customWidth="1"/>
    <col min="4350" max="4361" width="6.875" style="186" hidden="1" customWidth="1"/>
    <col min="4362" max="4601" width="6.875" style="186"/>
    <col min="4602" max="4602" width="10.625" style="186" customWidth="1"/>
    <col min="4603" max="4603" width="37.375" style="186" customWidth="1"/>
    <col min="4604" max="4604" width="20.125" style="186" customWidth="1"/>
    <col min="4605" max="4605" width="22.125" style="186" customWidth="1"/>
    <col min="4606" max="4617" width="6.875" style="186" hidden="1" customWidth="1"/>
    <col min="4618" max="4857" width="6.875" style="186"/>
    <col min="4858" max="4858" width="10.625" style="186" customWidth="1"/>
    <col min="4859" max="4859" width="37.375" style="186" customWidth="1"/>
    <col min="4860" max="4860" width="20.125" style="186" customWidth="1"/>
    <col min="4861" max="4861" width="22.125" style="186" customWidth="1"/>
    <col min="4862" max="4873" width="6.875" style="186" hidden="1" customWidth="1"/>
    <col min="4874" max="5113" width="6.875" style="186"/>
    <col min="5114" max="5114" width="10.625" style="186" customWidth="1"/>
    <col min="5115" max="5115" width="37.375" style="186" customWidth="1"/>
    <col min="5116" max="5116" width="20.125" style="186" customWidth="1"/>
    <col min="5117" max="5117" width="22.125" style="186" customWidth="1"/>
    <col min="5118" max="5129" width="6.875" style="186" hidden="1" customWidth="1"/>
    <col min="5130" max="5369" width="6.875" style="186"/>
    <col min="5370" max="5370" width="10.625" style="186" customWidth="1"/>
    <col min="5371" max="5371" width="37.375" style="186" customWidth="1"/>
    <col min="5372" max="5372" width="20.125" style="186" customWidth="1"/>
    <col min="5373" max="5373" width="22.125" style="186" customWidth="1"/>
    <col min="5374" max="5385" width="6.875" style="186" hidden="1" customWidth="1"/>
    <col min="5386" max="5625" width="6.875" style="186"/>
    <col min="5626" max="5626" width="10.625" style="186" customWidth="1"/>
    <col min="5627" max="5627" width="37.375" style="186" customWidth="1"/>
    <col min="5628" max="5628" width="20.125" style="186" customWidth="1"/>
    <col min="5629" max="5629" width="22.125" style="186" customWidth="1"/>
    <col min="5630" max="5641" width="6.875" style="186" hidden="1" customWidth="1"/>
    <col min="5642" max="5881" width="6.875" style="186"/>
    <col min="5882" max="5882" width="10.625" style="186" customWidth="1"/>
    <col min="5883" max="5883" width="37.375" style="186" customWidth="1"/>
    <col min="5884" max="5884" width="20.125" style="186" customWidth="1"/>
    <col min="5885" max="5885" width="22.125" style="186" customWidth="1"/>
    <col min="5886" max="5897" width="6.875" style="186" hidden="1" customWidth="1"/>
    <col min="5898" max="6137" width="6.875" style="186"/>
    <col min="6138" max="6138" width="10.625" style="186" customWidth="1"/>
    <col min="6139" max="6139" width="37.375" style="186" customWidth="1"/>
    <col min="6140" max="6140" width="20.125" style="186" customWidth="1"/>
    <col min="6141" max="6141" width="22.125" style="186" customWidth="1"/>
    <col min="6142" max="6153" width="6.875" style="186" hidden="1" customWidth="1"/>
    <col min="6154" max="6393" width="6.875" style="186"/>
    <col min="6394" max="6394" width="10.625" style="186" customWidth="1"/>
    <col min="6395" max="6395" width="37.375" style="186" customWidth="1"/>
    <col min="6396" max="6396" width="20.125" style="186" customWidth="1"/>
    <col min="6397" max="6397" width="22.125" style="186" customWidth="1"/>
    <col min="6398" max="6409" width="6.875" style="186" hidden="1" customWidth="1"/>
    <col min="6410" max="6649" width="6.875" style="186"/>
    <col min="6650" max="6650" width="10.625" style="186" customWidth="1"/>
    <col min="6651" max="6651" width="37.375" style="186" customWidth="1"/>
    <col min="6652" max="6652" width="20.125" style="186" customWidth="1"/>
    <col min="6653" max="6653" width="22.125" style="186" customWidth="1"/>
    <col min="6654" max="6665" width="6.875" style="186" hidden="1" customWidth="1"/>
    <col min="6666" max="6905" width="6.875" style="186"/>
    <col min="6906" max="6906" width="10.625" style="186" customWidth="1"/>
    <col min="6907" max="6907" width="37.375" style="186" customWidth="1"/>
    <col min="6908" max="6908" width="20.125" style="186" customWidth="1"/>
    <col min="6909" max="6909" width="22.125" style="186" customWidth="1"/>
    <col min="6910" max="6921" width="6.875" style="186" hidden="1" customWidth="1"/>
    <col min="6922" max="7161" width="6.875" style="186"/>
    <col min="7162" max="7162" width="10.625" style="186" customWidth="1"/>
    <col min="7163" max="7163" width="37.375" style="186" customWidth="1"/>
    <col min="7164" max="7164" width="20.125" style="186" customWidth="1"/>
    <col min="7165" max="7165" width="22.125" style="186" customWidth="1"/>
    <col min="7166" max="7177" width="6.875" style="186" hidden="1" customWidth="1"/>
    <col min="7178" max="7417" width="6.875" style="186"/>
    <col min="7418" max="7418" width="10.625" style="186" customWidth="1"/>
    <col min="7419" max="7419" width="37.375" style="186" customWidth="1"/>
    <col min="7420" max="7420" width="20.125" style="186" customWidth="1"/>
    <col min="7421" max="7421" width="22.125" style="186" customWidth="1"/>
    <col min="7422" max="7433" width="6.875" style="186" hidden="1" customWidth="1"/>
    <col min="7434" max="7673" width="6.875" style="186"/>
    <col min="7674" max="7674" width="10.625" style="186" customWidth="1"/>
    <col min="7675" max="7675" width="37.375" style="186" customWidth="1"/>
    <col min="7676" max="7676" width="20.125" style="186" customWidth="1"/>
    <col min="7677" max="7677" width="22.125" style="186" customWidth="1"/>
    <col min="7678" max="7689" width="6.875" style="186" hidden="1" customWidth="1"/>
    <col min="7690" max="7929" width="6.875" style="186"/>
    <col min="7930" max="7930" width="10.625" style="186" customWidth="1"/>
    <col min="7931" max="7931" width="37.375" style="186" customWidth="1"/>
    <col min="7932" max="7932" width="20.125" style="186" customWidth="1"/>
    <col min="7933" max="7933" width="22.125" style="186" customWidth="1"/>
    <col min="7934" max="7945" width="6.875" style="186" hidden="1" customWidth="1"/>
    <col min="7946" max="8185" width="6.875" style="186"/>
    <col min="8186" max="8186" width="10.625" style="186" customWidth="1"/>
    <col min="8187" max="8187" width="37.375" style="186" customWidth="1"/>
    <col min="8188" max="8188" width="20.125" style="186" customWidth="1"/>
    <col min="8189" max="8189" width="22.125" style="186" customWidth="1"/>
    <col min="8190" max="8201" width="6.875" style="186" hidden="1" customWidth="1"/>
    <col min="8202" max="8441" width="6.875" style="186"/>
    <col min="8442" max="8442" width="10.625" style="186" customWidth="1"/>
    <col min="8443" max="8443" width="37.375" style="186" customWidth="1"/>
    <col min="8444" max="8444" width="20.125" style="186" customWidth="1"/>
    <col min="8445" max="8445" width="22.125" style="186" customWidth="1"/>
    <col min="8446" max="8457" width="6.875" style="186" hidden="1" customWidth="1"/>
    <col min="8458" max="8697" width="6.875" style="186"/>
    <col min="8698" max="8698" width="10.625" style="186" customWidth="1"/>
    <col min="8699" max="8699" width="37.375" style="186" customWidth="1"/>
    <col min="8700" max="8700" width="20.125" style="186" customWidth="1"/>
    <col min="8701" max="8701" width="22.125" style="186" customWidth="1"/>
    <col min="8702" max="8713" width="6.875" style="186" hidden="1" customWidth="1"/>
    <col min="8714" max="8953" width="6.875" style="186"/>
    <col min="8954" max="8954" width="10.625" style="186" customWidth="1"/>
    <col min="8955" max="8955" width="37.375" style="186" customWidth="1"/>
    <col min="8956" max="8956" width="20.125" style="186" customWidth="1"/>
    <col min="8957" max="8957" width="22.125" style="186" customWidth="1"/>
    <col min="8958" max="8969" width="6.875" style="186" hidden="1" customWidth="1"/>
    <col min="8970" max="9209" width="6.875" style="186"/>
    <col min="9210" max="9210" width="10.625" style="186" customWidth="1"/>
    <col min="9211" max="9211" width="37.375" style="186" customWidth="1"/>
    <col min="9212" max="9212" width="20.125" style="186" customWidth="1"/>
    <col min="9213" max="9213" width="22.125" style="186" customWidth="1"/>
    <col min="9214" max="9225" width="6.875" style="186" hidden="1" customWidth="1"/>
    <col min="9226" max="9465" width="6.875" style="186"/>
    <col min="9466" max="9466" width="10.625" style="186" customWidth="1"/>
    <col min="9467" max="9467" width="37.375" style="186" customWidth="1"/>
    <col min="9468" max="9468" width="20.125" style="186" customWidth="1"/>
    <col min="9469" max="9469" width="22.125" style="186" customWidth="1"/>
    <col min="9470" max="9481" width="6.875" style="186" hidden="1" customWidth="1"/>
    <col min="9482" max="9721" width="6.875" style="186"/>
    <col min="9722" max="9722" width="10.625" style="186" customWidth="1"/>
    <col min="9723" max="9723" width="37.375" style="186" customWidth="1"/>
    <col min="9724" max="9724" width="20.125" style="186" customWidth="1"/>
    <col min="9725" max="9725" width="22.125" style="186" customWidth="1"/>
    <col min="9726" max="9737" width="6.875" style="186" hidden="1" customWidth="1"/>
    <col min="9738" max="9977" width="6.875" style="186"/>
    <col min="9978" max="9978" width="10.625" style="186" customWidth="1"/>
    <col min="9979" max="9979" width="37.375" style="186" customWidth="1"/>
    <col min="9980" max="9980" width="20.125" style="186" customWidth="1"/>
    <col min="9981" max="9981" width="22.125" style="186" customWidth="1"/>
    <col min="9982" max="9993" width="6.875" style="186" hidden="1" customWidth="1"/>
    <col min="9994" max="10233" width="6.875" style="186"/>
    <col min="10234" max="10234" width="10.625" style="186" customWidth="1"/>
    <col min="10235" max="10235" width="37.375" style="186" customWidth="1"/>
    <col min="10236" max="10236" width="20.125" style="186" customWidth="1"/>
    <col min="10237" max="10237" width="22.125" style="186" customWidth="1"/>
    <col min="10238" max="10249" width="6.875" style="186" hidden="1" customWidth="1"/>
    <col min="10250" max="10489" width="6.875" style="186"/>
    <col min="10490" max="10490" width="10.625" style="186" customWidth="1"/>
    <col min="10491" max="10491" width="37.375" style="186" customWidth="1"/>
    <col min="10492" max="10492" width="20.125" style="186" customWidth="1"/>
    <col min="10493" max="10493" width="22.125" style="186" customWidth="1"/>
    <col min="10494" max="10505" width="6.875" style="186" hidden="1" customWidth="1"/>
    <col min="10506" max="10745" width="6.875" style="186"/>
    <col min="10746" max="10746" width="10.625" style="186" customWidth="1"/>
    <col min="10747" max="10747" width="37.375" style="186" customWidth="1"/>
    <col min="10748" max="10748" width="20.125" style="186" customWidth="1"/>
    <col min="10749" max="10749" width="22.125" style="186" customWidth="1"/>
    <col min="10750" max="10761" width="6.875" style="186" hidden="1" customWidth="1"/>
    <col min="10762" max="11001" width="6.875" style="186"/>
    <col min="11002" max="11002" width="10.625" style="186" customWidth="1"/>
    <col min="11003" max="11003" width="37.375" style="186" customWidth="1"/>
    <col min="11004" max="11004" width="20.125" style="186" customWidth="1"/>
    <col min="11005" max="11005" width="22.125" style="186" customWidth="1"/>
    <col min="11006" max="11017" width="6.875" style="186" hidden="1" customWidth="1"/>
    <col min="11018" max="11257" width="6.875" style="186"/>
    <col min="11258" max="11258" width="10.625" style="186" customWidth="1"/>
    <col min="11259" max="11259" width="37.375" style="186" customWidth="1"/>
    <col min="11260" max="11260" width="20.125" style="186" customWidth="1"/>
    <col min="11261" max="11261" width="22.125" style="186" customWidth="1"/>
    <col min="11262" max="11273" width="6.875" style="186" hidden="1" customWidth="1"/>
    <col min="11274" max="11513" width="6.875" style="186"/>
    <col min="11514" max="11514" width="10.625" style="186" customWidth="1"/>
    <col min="11515" max="11515" width="37.375" style="186" customWidth="1"/>
    <col min="11516" max="11516" width="20.125" style="186" customWidth="1"/>
    <col min="11517" max="11517" width="22.125" style="186" customWidth="1"/>
    <col min="11518" max="11529" width="6.875" style="186" hidden="1" customWidth="1"/>
    <col min="11530" max="11769" width="6.875" style="186"/>
    <col min="11770" max="11770" width="10.625" style="186" customWidth="1"/>
    <col min="11771" max="11771" width="37.375" style="186" customWidth="1"/>
    <col min="11772" max="11772" width="20.125" style="186" customWidth="1"/>
    <col min="11773" max="11773" width="22.125" style="186" customWidth="1"/>
    <col min="11774" max="11785" width="6.875" style="186" hidden="1" customWidth="1"/>
    <col min="11786" max="12025" width="6.875" style="186"/>
    <col min="12026" max="12026" width="10.625" style="186" customWidth="1"/>
    <col min="12027" max="12027" width="37.375" style="186" customWidth="1"/>
    <col min="12028" max="12028" width="20.125" style="186" customWidth="1"/>
    <col min="12029" max="12029" width="22.125" style="186" customWidth="1"/>
    <col min="12030" max="12041" width="6.875" style="186" hidden="1" customWidth="1"/>
    <col min="12042" max="12281" width="6.875" style="186"/>
    <col min="12282" max="12282" width="10.625" style="186" customWidth="1"/>
    <col min="12283" max="12283" width="37.375" style="186" customWidth="1"/>
    <col min="12284" max="12284" width="20.125" style="186" customWidth="1"/>
    <col min="12285" max="12285" width="22.125" style="186" customWidth="1"/>
    <col min="12286" max="12297" width="6.875" style="186" hidden="1" customWidth="1"/>
    <col min="12298" max="12537" width="6.875" style="186"/>
    <col min="12538" max="12538" width="10.625" style="186" customWidth="1"/>
    <col min="12539" max="12539" width="37.375" style="186" customWidth="1"/>
    <col min="12540" max="12540" width="20.125" style="186" customWidth="1"/>
    <col min="12541" max="12541" width="22.125" style="186" customWidth="1"/>
    <col min="12542" max="12553" width="6.875" style="186" hidden="1" customWidth="1"/>
    <col min="12554" max="12793" width="6.875" style="186"/>
    <col min="12794" max="12794" width="10.625" style="186" customWidth="1"/>
    <col min="12795" max="12795" width="37.375" style="186" customWidth="1"/>
    <col min="12796" max="12796" width="20.125" style="186" customWidth="1"/>
    <col min="12797" max="12797" width="22.125" style="186" customWidth="1"/>
    <col min="12798" max="12809" width="6.875" style="186" hidden="1" customWidth="1"/>
    <col min="12810" max="13049" width="6.875" style="186"/>
    <col min="13050" max="13050" width="10.625" style="186" customWidth="1"/>
    <col min="13051" max="13051" width="37.375" style="186" customWidth="1"/>
    <col min="13052" max="13052" width="20.125" style="186" customWidth="1"/>
    <col min="13053" max="13053" width="22.125" style="186" customWidth="1"/>
    <col min="13054" max="13065" width="6.875" style="186" hidden="1" customWidth="1"/>
    <col min="13066" max="13305" width="6.875" style="186"/>
    <col min="13306" max="13306" width="10.625" style="186" customWidth="1"/>
    <col min="13307" max="13307" width="37.375" style="186" customWidth="1"/>
    <col min="13308" max="13308" width="20.125" style="186" customWidth="1"/>
    <col min="13309" max="13309" width="22.125" style="186" customWidth="1"/>
    <col min="13310" max="13321" width="6.875" style="186" hidden="1" customWidth="1"/>
    <col min="13322" max="13561" width="6.875" style="186"/>
    <col min="13562" max="13562" width="10.625" style="186" customWidth="1"/>
    <col min="13563" max="13563" width="37.375" style="186" customWidth="1"/>
    <col min="13564" max="13564" width="20.125" style="186" customWidth="1"/>
    <col min="13565" max="13565" width="22.125" style="186" customWidth="1"/>
    <col min="13566" max="13577" width="6.875" style="186" hidden="1" customWidth="1"/>
    <col min="13578" max="13817" width="6.875" style="186"/>
    <col min="13818" max="13818" width="10.625" style="186" customWidth="1"/>
    <col min="13819" max="13819" width="37.375" style="186" customWidth="1"/>
    <col min="13820" max="13820" width="20.125" style="186" customWidth="1"/>
    <col min="13821" max="13821" width="22.125" style="186" customWidth="1"/>
    <col min="13822" max="13833" width="6.875" style="186" hidden="1" customWidth="1"/>
    <col min="13834" max="14073" width="6.875" style="186"/>
    <col min="14074" max="14074" width="10.625" style="186" customWidth="1"/>
    <col min="14075" max="14075" width="37.375" style="186" customWidth="1"/>
    <col min="14076" max="14076" width="20.125" style="186" customWidth="1"/>
    <col min="14077" max="14077" width="22.125" style="186" customWidth="1"/>
    <col min="14078" max="14089" width="6.875" style="186" hidden="1" customWidth="1"/>
    <col min="14090" max="14329" width="6.875" style="186"/>
    <col min="14330" max="14330" width="10.625" style="186" customWidth="1"/>
    <col min="14331" max="14331" width="37.375" style="186" customWidth="1"/>
    <col min="14332" max="14332" width="20.125" style="186" customWidth="1"/>
    <col min="14333" max="14333" width="22.125" style="186" customWidth="1"/>
    <col min="14334" max="14345" width="6.875" style="186" hidden="1" customWidth="1"/>
    <col min="14346" max="14585" width="6.875" style="186"/>
    <col min="14586" max="14586" width="10.625" style="186" customWidth="1"/>
    <col min="14587" max="14587" width="37.375" style="186" customWidth="1"/>
    <col min="14588" max="14588" width="20.125" style="186" customWidth="1"/>
    <col min="14589" max="14589" width="22.125" style="186" customWidth="1"/>
    <col min="14590" max="14601" width="6.875" style="186" hidden="1" customWidth="1"/>
    <col min="14602" max="14841" width="6.875" style="186"/>
    <col min="14842" max="14842" width="10.625" style="186" customWidth="1"/>
    <col min="14843" max="14843" width="37.375" style="186" customWidth="1"/>
    <col min="14844" max="14844" width="20.125" style="186" customWidth="1"/>
    <col min="14845" max="14845" width="22.125" style="186" customWidth="1"/>
    <col min="14846" max="14857" width="6.875" style="186" hidden="1" customWidth="1"/>
    <col min="14858" max="15097" width="6.875" style="186"/>
    <col min="15098" max="15098" width="10.625" style="186" customWidth="1"/>
    <col min="15099" max="15099" width="37.375" style="186" customWidth="1"/>
    <col min="15100" max="15100" width="20.125" style="186" customWidth="1"/>
    <col min="15101" max="15101" width="22.125" style="186" customWidth="1"/>
    <col min="15102" max="15113" width="6.875" style="186" hidden="1" customWidth="1"/>
    <col min="15114" max="15353" width="6.875" style="186"/>
    <col min="15354" max="15354" width="10.625" style="186" customWidth="1"/>
    <col min="15355" max="15355" width="37.375" style="186" customWidth="1"/>
    <col min="15356" max="15356" width="20.125" style="186" customWidth="1"/>
    <col min="15357" max="15357" width="22.125" style="186" customWidth="1"/>
    <col min="15358" max="15369" width="6.875" style="186" hidden="1" customWidth="1"/>
    <col min="15370" max="15609" width="6.875" style="186"/>
    <col min="15610" max="15610" width="10.625" style="186" customWidth="1"/>
    <col min="15611" max="15611" width="37.375" style="186" customWidth="1"/>
    <col min="15612" max="15612" width="20.125" style="186" customWidth="1"/>
    <col min="15613" max="15613" width="22.125" style="186" customWidth="1"/>
    <col min="15614" max="15625" width="6.875" style="186" hidden="1" customWidth="1"/>
    <col min="15626" max="15865" width="6.875" style="186"/>
    <col min="15866" max="15866" width="10.625" style="186" customWidth="1"/>
    <col min="15867" max="15867" width="37.375" style="186" customWidth="1"/>
    <col min="15868" max="15868" width="20.125" style="186" customWidth="1"/>
    <col min="15869" max="15869" width="22.125" style="186" customWidth="1"/>
    <col min="15870" max="15881" width="6.875" style="186" hidden="1" customWidth="1"/>
    <col min="15882" max="16121" width="6.875" style="186"/>
    <col min="16122" max="16122" width="10.625" style="186" customWidth="1"/>
    <col min="16123" max="16123" width="37.375" style="186" customWidth="1"/>
    <col min="16124" max="16124" width="20.125" style="186" customWidth="1"/>
    <col min="16125" max="16125" width="22.125" style="186" customWidth="1"/>
    <col min="16126" max="16137" width="6.875" style="186" hidden="1" customWidth="1"/>
    <col min="16138" max="16384" width="6.875" style="186"/>
  </cols>
  <sheetData>
    <row r="1" spans="1:14" ht="23.25" customHeight="1">
      <c r="A1" s="188" t="s">
        <v>1650</v>
      </c>
      <c r="B1" s="189"/>
      <c r="C1" s="189"/>
      <c r="D1" s="190"/>
      <c r="F1" s="190"/>
      <c r="G1" s="190"/>
      <c r="H1" s="190"/>
      <c r="I1" s="190"/>
      <c r="J1" s="190"/>
    </row>
    <row r="2" spans="1:14" ht="29.25" customHeight="1">
      <c r="A2" s="301" t="s">
        <v>1662</v>
      </c>
      <c r="B2" s="301"/>
      <c r="C2" s="301"/>
      <c r="D2" s="301"/>
      <c r="F2" s="186"/>
      <c r="G2" s="186"/>
      <c r="H2" s="186"/>
      <c r="I2" s="186"/>
      <c r="J2" s="186"/>
    </row>
    <row r="3" spans="1:14" ht="18.75" customHeight="1">
      <c r="A3" s="191"/>
      <c r="B3" s="192"/>
      <c r="C3" s="192"/>
      <c r="D3" s="193" t="s">
        <v>1133</v>
      </c>
      <c r="F3" s="193"/>
      <c r="G3" s="193"/>
      <c r="H3" s="193"/>
      <c r="I3" s="193"/>
      <c r="J3" s="193"/>
    </row>
    <row r="4" spans="1:14" ht="33" customHeight="1">
      <c r="A4" s="194" t="s">
        <v>74</v>
      </c>
      <c r="B4" s="92" t="s">
        <v>1</v>
      </c>
      <c r="C4" s="92" t="s">
        <v>75</v>
      </c>
      <c r="D4" s="95" t="s">
        <v>1131</v>
      </c>
      <c r="F4" s="95" t="s">
        <v>1634</v>
      </c>
      <c r="G4" s="95" t="s">
        <v>1635</v>
      </c>
      <c r="H4" s="95" t="s">
        <v>1636</v>
      </c>
      <c r="I4" s="95" t="s">
        <v>1646</v>
      </c>
      <c r="J4" s="95" t="s">
        <v>1637</v>
      </c>
    </row>
    <row r="5" spans="1:14" ht="22.5" customHeight="1">
      <c r="A5" s="194"/>
      <c r="B5" s="92" t="s">
        <v>76</v>
      </c>
      <c r="C5" s="195">
        <f>C6+C253+C256+C268+C356+C410+C466+C522+C639+C710+C783+C802+C928+C992+C1058+C1078+C1093+C1103+C1167+C1185+C1238+C1295+C1296+C1302+C1304</f>
        <v>195333</v>
      </c>
      <c r="D5" s="195">
        <f>J5</f>
        <v>135025</v>
      </c>
      <c r="F5" s="195">
        <f>F6+F253+F256+F268+F356+F410+F466+F522+F639+F710+F783+F802+F928+F992+F1058+F1078+F1093+F1103+F1167+F1185+F1238+F1295+F1296+F1302+F1304</f>
        <v>118159</v>
      </c>
      <c r="G5" s="195">
        <f>G6+G253+G256+G268+G356+G410+G466+G522+G639+G710+G783+G802+G928+G992+G1058+G1078+G1093+G1103+G1167+G1185+G1238+G1295+G1296+G1302+G1304</f>
        <v>2986</v>
      </c>
      <c r="H5" s="195">
        <f>H6+H253+H256+H268+H356+H410+H466+H522+H639+H710+H783+H802+H928+H992+H1058+H1078+H1093+H1103+H1167+H1185+H1238+H1295+H1296+H1302+H1304</f>
        <v>10860</v>
      </c>
      <c r="I5" s="195">
        <f>I6+I253+I256+I268+I356+I410+I466+I522+I639+I710+I783+I802+I928+I992+I1058+I1078+I1093+I1103+I1167+I1185+I1238+I1295+I1296+I1302+I1304</f>
        <v>3020</v>
      </c>
      <c r="J5" s="195">
        <f>SUM(F5:I5)</f>
        <v>135025</v>
      </c>
    </row>
    <row r="6" spans="1:14" s="184" customFormat="1" ht="18.75" customHeight="1">
      <c r="A6" s="196">
        <v>201</v>
      </c>
      <c r="B6" s="197" t="s">
        <v>77</v>
      </c>
      <c r="C6" s="198">
        <f>SUM(C7,C19,C28,C39,C51,C62,C73,C85,C94,C108,C118,C127,C138,C152,C159,C167,C173,C180,C187,C194,C201,C207,C215,C221,C227,C233,C250)</f>
        <v>37549</v>
      </c>
      <c r="D6" s="195">
        <f t="shared" ref="D6:D69" si="0">J6</f>
        <v>19499</v>
      </c>
      <c r="F6" s="198">
        <f>SUM(F7,F19,F28,F39,F51,F62,F73,F85,F94,F108,F118,F127,F138,F152,F159,F167,F173,F180,F187,F194,F201,F207,F215,F221,F227,F233,F250)</f>
        <v>19401</v>
      </c>
      <c r="G6" s="198">
        <f>SUM(G7,G19,G28,G39,G51,G62,G73,G85,G94,G108,G118,G127,G138,G152,G159,G167,G173,G180,G187,G194,G201,G207,G215,G221,G227,G233,G250)</f>
        <v>98</v>
      </c>
      <c r="H6" s="198">
        <f>SUM(H7,H19,H28,H39,H51,H62,H73,H85,H94,H108,H118,H127,H138,H152,H159,H167,H173,H180,H187,H194,H201,H207,H215,H221,H227,H233,H250)</f>
        <v>0</v>
      </c>
      <c r="I6" s="198">
        <f>SUM(I7,I19,I28,I39,I51,I62,I73,I85,I94,I108,I118,I127,I138,I152,I159,I167,I173,I180,I187,I194,I201,I207,I215,I221,I227,I233,I250)</f>
        <v>0</v>
      </c>
      <c r="J6" s="195">
        <f t="shared" ref="J6:J69" si="1">SUM(F6:I6)</f>
        <v>19499</v>
      </c>
      <c r="N6" s="186"/>
    </row>
    <row r="7" spans="1:14" s="184" customFormat="1" ht="18.75" customHeight="1">
      <c r="A7" s="196">
        <v>20101</v>
      </c>
      <c r="B7" s="199" t="s">
        <v>78</v>
      </c>
      <c r="C7" s="198">
        <f>SUM(C8:C18)</f>
        <v>200</v>
      </c>
      <c r="D7" s="195">
        <f t="shared" si="0"/>
        <v>182</v>
      </c>
      <c r="F7" s="198">
        <f>SUM(F8:F18)</f>
        <v>182</v>
      </c>
      <c r="G7" s="198">
        <f>SUM(G8:G18)</f>
        <v>0</v>
      </c>
      <c r="H7" s="198">
        <f>SUM(H8:H18)</f>
        <v>0</v>
      </c>
      <c r="I7" s="198">
        <f>SUM(I8:I18)</f>
        <v>0</v>
      </c>
      <c r="J7" s="195">
        <f t="shared" si="1"/>
        <v>182</v>
      </c>
      <c r="N7" s="186"/>
    </row>
    <row r="8" spans="1:14" s="184" customFormat="1" ht="18.75" customHeight="1">
      <c r="A8" s="196">
        <v>2010101</v>
      </c>
      <c r="B8" s="199" t="s">
        <v>79</v>
      </c>
      <c r="C8" s="198">
        <v>117</v>
      </c>
      <c r="D8" s="195">
        <f t="shared" si="0"/>
        <v>59</v>
      </c>
      <c r="F8" s="198">
        <v>59</v>
      </c>
      <c r="G8" s="198"/>
      <c r="H8" s="198"/>
      <c r="I8" s="198"/>
      <c r="J8" s="195">
        <f t="shared" si="1"/>
        <v>59</v>
      </c>
      <c r="N8" s="186"/>
    </row>
    <row r="9" spans="1:14" s="184" customFormat="1" ht="18.75" customHeight="1">
      <c r="A9" s="196">
        <v>2010102</v>
      </c>
      <c r="B9" s="199" t="s">
        <v>80</v>
      </c>
      <c r="C9" s="198"/>
      <c r="D9" s="195">
        <f t="shared" si="0"/>
        <v>56</v>
      </c>
      <c r="F9" s="198">
        <v>56</v>
      </c>
      <c r="G9" s="198"/>
      <c r="H9" s="198"/>
      <c r="I9" s="198"/>
      <c r="J9" s="195">
        <f t="shared" si="1"/>
        <v>56</v>
      </c>
      <c r="N9" s="186"/>
    </row>
    <row r="10" spans="1:14" s="184" customFormat="1" ht="18.75" customHeight="1">
      <c r="A10" s="196">
        <v>2010103</v>
      </c>
      <c r="B10" s="200" t="s">
        <v>81</v>
      </c>
      <c r="C10" s="198">
        <v>10</v>
      </c>
      <c r="D10" s="195">
        <f t="shared" si="0"/>
        <v>0</v>
      </c>
      <c r="F10" s="198"/>
      <c r="G10" s="198"/>
      <c r="H10" s="198"/>
      <c r="I10" s="198"/>
      <c r="J10" s="195">
        <f t="shared" si="1"/>
        <v>0</v>
      </c>
      <c r="N10" s="186"/>
    </row>
    <row r="11" spans="1:14" s="184" customFormat="1" ht="18.75" customHeight="1">
      <c r="A11" s="196">
        <v>2010104</v>
      </c>
      <c r="B11" s="200" t="s">
        <v>82</v>
      </c>
      <c r="C11" s="198"/>
      <c r="D11" s="195">
        <f t="shared" si="0"/>
        <v>0</v>
      </c>
      <c r="F11" s="198"/>
      <c r="G11" s="198"/>
      <c r="H11" s="198"/>
      <c r="I11" s="198"/>
      <c r="J11" s="195">
        <f t="shared" si="1"/>
        <v>0</v>
      </c>
      <c r="N11" s="186"/>
    </row>
    <row r="12" spans="1:14" s="184" customFormat="1" ht="18.75" customHeight="1">
      <c r="A12" s="196">
        <v>2010105</v>
      </c>
      <c r="B12" s="200" t="s">
        <v>83</v>
      </c>
      <c r="C12" s="198"/>
      <c r="D12" s="195">
        <f t="shared" si="0"/>
        <v>0</v>
      </c>
      <c r="F12" s="198"/>
      <c r="G12" s="198"/>
      <c r="H12" s="198"/>
      <c r="I12" s="198"/>
      <c r="J12" s="195">
        <f t="shared" si="1"/>
        <v>0</v>
      </c>
      <c r="N12" s="186"/>
    </row>
    <row r="13" spans="1:14" s="184" customFormat="1" ht="18.75" customHeight="1">
      <c r="A13" s="196">
        <v>2010106</v>
      </c>
      <c r="B13" s="197" t="s">
        <v>84</v>
      </c>
      <c r="C13" s="198"/>
      <c r="D13" s="195">
        <f t="shared" si="0"/>
        <v>0</v>
      </c>
      <c r="F13" s="198"/>
      <c r="G13" s="198"/>
      <c r="H13" s="198"/>
      <c r="I13" s="198"/>
      <c r="J13" s="195">
        <f t="shared" si="1"/>
        <v>0</v>
      </c>
      <c r="N13" s="186"/>
    </row>
    <row r="14" spans="1:14" s="184" customFormat="1" ht="18.75" customHeight="1">
      <c r="A14" s="196">
        <v>2010107</v>
      </c>
      <c r="B14" s="197" t="s">
        <v>85</v>
      </c>
      <c r="C14" s="198"/>
      <c r="D14" s="195">
        <f t="shared" si="0"/>
        <v>0</v>
      </c>
      <c r="F14" s="198"/>
      <c r="G14" s="198"/>
      <c r="H14" s="198"/>
      <c r="I14" s="198"/>
      <c r="J14" s="195">
        <f t="shared" si="1"/>
        <v>0</v>
      </c>
      <c r="N14" s="186"/>
    </row>
    <row r="15" spans="1:14" s="184" customFormat="1" ht="18.75" customHeight="1">
      <c r="A15" s="196">
        <v>2010108</v>
      </c>
      <c r="B15" s="197" t="s">
        <v>86</v>
      </c>
      <c r="C15" s="198"/>
      <c r="D15" s="195">
        <f t="shared" si="0"/>
        <v>0</v>
      </c>
      <c r="F15" s="198"/>
      <c r="G15" s="198"/>
      <c r="H15" s="198"/>
      <c r="I15" s="198"/>
      <c r="J15" s="195">
        <f t="shared" si="1"/>
        <v>0</v>
      </c>
      <c r="N15" s="186"/>
    </row>
    <row r="16" spans="1:14" s="184" customFormat="1" ht="18.75" customHeight="1">
      <c r="A16" s="196">
        <v>2010109</v>
      </c>
      <c r="B16" s="197" t="s">
        <v>87</v>
      </c>
      <c r="C16" s="198"/>
      <c r="D16" s="195">
        <f t="shared" si="0"/>
        <v>0</v>
      </c>
      <c r="F16" s="198"/>
      <c r="G16" s="198"/>
      <c r="H16" s="198"/>
      <c r="I16" s="198"/>
      <c r="J16" s="195">
        <f t="shared" si="1"/>
        <v>0</v>
      </c>
      <c r="N16" s="186"/>
    </row>
    <row r="17" spans="1:14" s="184" customFormat="1" ht="18.75" customHeight="1">
      <c r="A17" s="196">
        <v>2010150</v>
      </c>
      <c r="B17" s="197" t="s">
        <v>88</v>
      </c>
      <c r="C17" s="198"/>
      <c r="D17" s="195">
        <f t="shared" si="0"/>
        <v>0</v>
      </c>
      <c r="F17" s="198"/>
      <c r="G17" s="198"/>
      <c r="H17" s="198"/>
      <c r="I17" s="198"/>
      <c r="J17" s="195">
        <f t="shared" si="1"/>
        <v>0</v>
      </c>
      <c r="N17" s="186"/>
    </row>
    <row r="18" spans="1:14" s="184" customFormat="1" ht="18.75" customHeight="1">
      <c r="A18" s="196">
        <v>2010199</v>
      </c>
      <c r="B18" s="197" t="s">
        <v>89</v>
      </c>
      <c r="C18" s="198">
        <v>73</v>
      </c>
      <c r="D18" s="195">
        <f t="shared" si="0"/>
        <v>67</v>
      </c>
      <c r="F18" s="198">
        <v>67</v>
      </c>
      <c r="G18" s="198"/>
      <c r="H18" s="198"/>
      <c r="I18" s="198"/>
      <c r="J18" s="195">
        <f t="shared" si="1"/>
        <v>67</v>
      </c>
      <c r="N18" s="186"/>
    </row>
    <row r="19" spans="1:14" s="184" customFormat="1" ht="18.75" customHeight="1">
      <c r="A19" s="196">
        <v>20102</v>
      </c>
      <c r="B19" s="199" t="s">
        <v>90</v>
      </c>
      <c r="C19" s="198">
        <f>SUM(C20:C27)</f>
        <v>33</v>
      </c>
      <c r="D19" s="195">
        <f t="shared" si="0"/>
        <v>141</v>
      </c>
      <c r="F19" s="198">
        <f>SUM(F20:F27)</f>
        <v>141</v>
      </c>
      <c r="G19" s="198">
        <f>SUM(G20:G27)</f>
        <v>0</v>
      </c>
      <c r="H19" s="198">
        <f>SUM(H20:H27)</f>
        <v>0</v>
      </c>
      <c r="I19" s="198">
        <f>SUM(I20:I27)</f>
        <v>0</v>
      </c>
      <c r="J19" s="195">
        <f t="shared" si="1"/>
        <v>141</v>
      </c>
      <c r="N19" s="186"/>
    </row>
    <row r="20" spans="1:14" s="184" customFormat="1" ht="18.75" customHeight="1">
      <c r="A20" s="196">
        <v>2010201</v>
      </c>
      <c r="B20" s="199" t="s">
        <v>79</v>
      </c>
      <c r="C20" s="198">
        <v>10</v>
      </c>
      <c r="D20" s="195">
        <f t="shared" si="0"/>
        <v>62</v>
      </c>
      <c r="F20" s="198">
        <v>62</v>
      </c>
      <c r="G20" s="198"/>
      <c r="H20" s="198"/>
      <c r="I20" s="198"/>
      <c r="J20" s="195">
        <f t="shared" si="1"/>
        <v>62</v>
      </c>
      <c r="N20" s="186"/>
    </row>
    <row r="21" spans="1:14" s="184" customFormat="1" ht="18.75" customHeight="1">
      <c r="A21" s="196">
        <v>2010202</v>
      </c>
      <c r="B21" s="199" t="s">
        <v>80</v>
      </c>
      <c r="C21" s="198"/>
      <c r="D21" s="195">
        <f t="shared" si="0"/>
        <v>9</v>
      </c>
      <c r="F21" s="198">
        <v>9</v>
      </c>
      <c r="G21" s="198"/>
      <c r="H21" s="198"/>
      <c r="I21" s="198"/>
      <c r="J21" s="195">
        <f t="shared" si="1"/>
        <v>9</v>
      </c>
      <c r="N21" s="186"/>
    </row>
    <row r="22" spans="1:14" s="184" customFormat="1" ht="18.75" customHeight="1">
      <c r="A22" s="196">
        <v>2010203</v>
      </c>
      <c r="B22" s="200" t="s">
        <v>81</v>
      </c>
      <c r="C22" s="198"/>
      <c r="D22" s="195">
        <f t="shared" si="0"/>
        <v>50</v>
      </c>
      <c r="F22" s="198">
        <v>50</v>
      </c>
      <c r="G22" s="198"/>
      <c r="H22" s="198"/>
      <c r="I22" s="198"/>
      <c r="J22" s="195">
        <f t="shared" si="1"/>
        <v>50</v>
      </c>
      <c r="N22" s="186"/>
    </row>
    <row r="23" spans="1:14" s="184" customFormat="1" ht="18.75" customHeight="1">
      <c r="A23" s="196">
        <v>2010204</v>
      </c>
      <c r="B23" s="200" t="s">
        <v>91</v>
      </c>
      <c r="C23" s="198"/>
      <c r="D23" s="195">
        <f t="shared" si="0"/>
        <v>0</v>
      </c>
      <c r="F23" s="198"/>
      <c r="G23" s="198"/>
      <c r="H23" s="198"/>
      <c r="I23" s="198"/>
      <c r="J23" s="195">
        <f t="shared" si="1"/>
        <v>0</v>
      </c>
      <c r="N23" s="186"/>
    </row>
    <row r="24" spans="1:14" s="184" customFormat="1" ht="18.75" customHeight="1">
      <c r="A24" s="196">
        <v>2010205</v>
      </c>
      <c r="B24" s="200" t="s">
        <v>92</v>
      </c>
      <c r="C24" s="198"/>
      <c r="D24" s="195">
        <f t="shared" si="0"/>
        <v>0</v>
      </c>
      <c r="F24" s="198"/>
      <c r="G24" s="198"/>
      <c r="H24" s="198"/>
      <c r="I24" s="198"/>
      <c r="J24" s="195">
        <f t="shared" si="1"/>
        <v>0</v>
      </c>
      <c r="N24" s="186"/>
    </row>
    <row r="25" spans="1:14" s="184" customFormat="1" ht="18.75" customHeight="1">
      <c r="A25" s="196">
        <v>2010206</v>
      </c>
      <c r="B25" s="200" t="s">
        <v>93</v>
      </c>
      <c r="C25" s="198"/>
      <c r="D25" s="195">
        <f t="shared" si="0"/>
        <v>0</v>
      </c>
      <c r="F25" s="198"/>
      <c r="G25" s="198"/>
      <c r="H25" s="198"/>
      <c r="I25" s="198"/>
      <c r="J25" s="195">
        <f t="shared" si="1"/>
        <v>0</v>
      </c>
      <c r="N25" s="186"/>
    </row>
    <row r="26" spans="1:14" s="184" customFormat="1" ht="18.75" customHeight="1">
      <c r="A26" s="196">
        <v>2010250</v>
      </c>
      <c r="B26" s="200" t="s">
        <v>88</v>
      </c>
      <c r="C26" s="198">
        <v>23</v>
      </c>
      <c r="D26" s="195">
        <f t="shared" si="0"/>
        <v>14</v>
      </c>
      <c r="F26" s="198">
        <v>14</v>
      </c>
      <c r="G26" s="198"/>
      <c r="H26" s="198"/>
      <c r="I26" s="198"/>
      <c r="J26" s="195">
        <f t="shared" si="1"/>
        <v>14</v>
      </c>
      <c r="N26" s="186"/>
    </row>
    <row r="27" spans="1:14" s="184" customFormat="1" ht="18.75" customHeight="1">
      <c r="A27" s="196">
        <v>2010299</v>
      </c>
      <c r="B27" s="200" t="s">
        <v>94</v>
      </c>
      <c r="C27" s="198"/>
      <c r="D27" s="195">
        <f t="shared" si="0"/>
        <v>6</v>
      </c>
      <c r="F27" s="198">
        <v>6</v>
      </c>
      <c r="G27" s="198"/>
      <c r="H27" s="198"/>
      <c r="I27" s="198"/>
      <c r="J27" s="195">
        <f t="shared" si="1"/>
        <v>6</v>
      </c>
      <c r="N27" s="186"/>
    </row>
    <row r="28" spans="1:14" s="184" customFormat="1" ht="18.75" customHeight="1">
      <c r="A28" s="196">
        <v>20103</v>
      </c>
      <c r="B28" s="199" t="s">
        <v>95</v>
      </c>
      <c r="C28" s="198">
        <f>SUM(C29:C38)</f>
        <v>10671</v>
      </c>
      <c r="D28" s="195">
        <f t="shared" si="0"/>
        <v>10735</v>
      </c>
      <c r="F28" s="198">
        <f>SUM(F29:F38)</f>
        <v>10735</v>
      </c>
      <c r="G28" s="198">
        <f>SUM(G29:G38)</f>
        <v>0</v>
      </c>
      <c r="H28" s="198">
        <f>SUM(H29:H38)</f>
        <v>0</v>
      </c>
      <c r="I28" s="198">
        <f>SUM(I29:I38)</f>
        <v>0</v>
      </c>
      <c r="J28" s="195">
        <f t="shared" si="1"/>
        <v>10735</v>
      </c>
      <c r="N28" s="186"/>
    </row>
    <row r="29" spans="1:14" s="184" customFormat="1" ht="18.75" customHeight="1">
      <c r="A29" s="196">
        <v>2010301</v>
      </c>
      <c r="B29" s="199" t="s">
        <v>79</v>
      </c>
      <c r="C29" s="198">
        <v>3088</v>
      </c>
      <c r="D29" s="195">
        <f t="shared" si="0"/>
        <v>3486</v>
      </c>
      <c r="F29" s="198">
        <v>3486</v>
      </c>
      <c r="G29" s="198"/>
      <c r="H29" s="198"/>
      <c r="I29" s="198"/>
      <c r="J29" s="195">
        <f t="shared" si="1"/>
        <v>3486</v>
      </c>
      <c r="N29" s="186"/>
    </row>
    <row r="30" spans="1:14" s="184" customFormat="1" ht="18.75" customHeight="1">
      <c r="A30" s="196">
        <v>2010302</v>
      </c>
      <c r="B30" s="199" t="s">
        <v>80</v>
      </c>
      <c r="C30" s="198">
        <v>19</v>
      </c>
      <c r="D30" s="195">
        <f t="shared" si="0"/>
        <v>59</v>
      </c>
      <c r="F30" s="198">
        <v>59</v>
      </c>
      <c r="G30" s="198"/>
      <c r="H30" s="198"/>
      <c r="I30" s="198"/>
      <c r="J30" s="195">
        <f t="shared" si="1"/>
        <v>59</v>
      </c>
      <c r="N30" s="186"/>
    </row>
    <row r="31" spans="1:14" s="184" customFormat="1" ht="18.75" customHeight="1">
      <c r="A31" s="196">
        <v>2010303</v>
      </c>
      <c r="B31" s="200" t="s">
        <v>81</v>
      </c>
      <c r="C31" s="198"/>
      <c r="D31" s="195">
        <f t="shared" si="0"/>
        <v>0</v>
      </c>
      <c r="F31" s="198"/>
      <c r="G31" s="198"/>
      <c r="H31" s="198"/>
      <c r="I31" s="198"/>
      <c r="J31" s="195">
        <f t="shared" si="1"/>
        <v>0</v>
      </c>
      <c r="N31" s="186"/>
    </row>
    <row r="32" spans="1:14" s="184" customFormat="1" ht="18.75" customHeight="1">
      <c r="A32" s="196">
        <v>2010304</v>
      </c>
      <c r="B32" s="200" t="s">
        <v>96</v>
      </c>
      <c r="C32" s="198"/>
      <c r="D32" s="195">
        <f t="shared" si="0"/>
        <v>0</v>
      </c>
      <c r="F32" s="198"/>
      <c r="G32" s="198"/>
      <c r="H32" s="198"/>
      <c r="I32" s="198"/>
      <c r="J32" s="195">
        <f t="shared" si="1"/>
        <v>0</v>
      </c>
      <c r="N32" s="186"/>
    </row>
    <row r="33" spans="1:14" s="184" customFormat="1" ht="18.75" customHeight="1">
      <c r="A33" s="196">
        <v>2010305</v>
      </c>
      <c r="B33" s="200" t="s">
        <v>97</v>
      </c>
      <c r="C33" s="198">
        <v>22</v>
      </c>
      <c r="D33" s="195">
        <f t="shared" si="0"/>
        <v>22</v>
      </c>
      <c r="F33" s="198">
        <v>22</v>
      </c>
      <c r="G33" s="198"/>
      <c r="H33" s="198"/>
      <c r="I33" s="198"/>
      <c r="J33" s="195">
        <f t="shared" si="1"/>
        <v>22</v>
      </c>
      <c r="N33" s="186"/>
    </row>
    <row r="34" spans="1:14" s="184" customFormat="1" ht="18.75" customHeight="1">
      <c r="A34" s="196">
        <v>2010306</v>
      </c>
      <c r="B34" s="199" t="s">
        <v>98</v>
      </c>
      <c r="C34" s="198"/>
      <c r="D34" s="195">
        <f t="shared" si="0"/>
        <v>0</v>
      </c>
      <c r="F34" s="198"/>
      <c r="G34" s="198"/>
      <c r="H34" s="198"/>
      <c r="I34" s="198"/>
      <c r="J34" s="195">
        <f t="shared" si="1"/>
        <v>0</v>
      </c>
      <c r="N34" s="186"/>
    </row>
    <row r="35" spans="1:14" s="184" customFormat="1" ht="18.75" customHeight="1">
      <c r="A35" s="196">
        <v>2010308</v>
      </c>
      <c r="B35" s="199" t="s">
        <v>100</v>
      </c>
      <c r="C35" s="198">
        <v>179</v>
      </c>
      <c r="D35" s="195">
        <f t="shared" si="0"/>
        <v>140</v>
      </c>
      <c r="F35" s="198">
        <v>140</v>
      </c>
      <c r="G35" s="198"/>
      <c r="H35" s="198"/>
      <c r="I35" s="198"/>
      <c r="J35" s="195">
        <f t="shared" si="1"/>
        <v>140</v>
      </c>
      <c r="N35" s="186"/>
    </row>
    <row r="36" spans="1:14" s="184" customFormat="1" ht="18.75" customHeight="1">
      <c r="A36" s="196">
        <v>2010309</v>
      </c>
      <c r="B36" s="200" t="s">
        <v>101</v>
      </c>
      <c r="C36" s="198"/>
      <c r="D36" s="195">
        <f t="shared" si="0"/>
        <v>0</v>
      </c>
      <c r="F36" s="198"/>
      <c r="G36" s="198"/>
      <c r="H36" s="198"/>
      <c r="I36" s="198"/>
      <c r="J36" s="195">
        <f t="shared" si="1"/>
        <v>0</v>
      </c>
      <c r="N36" s="186"/>
    </row>
    <row r="37" spans="1:14" s="184" customFormat="1" ht="18.75" customHeight="1">
      <c r="A37" s="196">
        <v>2010350</v>
      </c>
      <c r="B37" s="200" t="s">
        <v>88</v>
      </c>
      <c r="C37" s="198">
        <v>2305</v>
      </c>
      <c r="D37" s="195">
        <f t="shared" si="0"/>
        <v>2443</v>
      </c>
      <c r="F37" s="198">
        <v>2443</v>
      </c>
      <c r="G37" s="198"/>
      <c r="H37" s="198"/>
      <c r="I37" s="198"/>
      <c r="J37" s="195">
        <f t="shared" si="1"/>
        <v>2443</v>
      </c>
      <c r="N37" s="186"/>
    </row>
    <row r="38" spans="1:14" s="184" customFormat="1" ht="18.75" customHeight="1">
      <c r="A38" s="196">
        <v>2010399</v>
      </c>
      <c r="B38" s="200" t="s">
        <v>102</v>
      </c>
      <c r="C38" s="198">
        <v>5058</v>
      </c>
      <c r="D38" s="195">
        <f t="shared" si="0"/>
        <v>4585</v>
      </c>
      <c r="F38" s="198">
        <v>4585</v>
      </c>
      <c r="G38" s="198"/>
      <c r="H38" s="198"/>
      <c r="I38" s="198"/>
      <c r="J38" s="195">
        <f t="shared" si="1"/>
        <v>4585</v>
      </c>
      <c r="N38" s="186"/>
    </row>
    <row r="39" spans="1:14" s="184" customFormat="1" ht="18.75" customHeight="1">
      <c r="A39" s="196">
        <v>20104</v>
      </c>
      <c r="B39" s="199" t="s">
        <v>103</v>
      </c>
      <c r="C39" s="198">
        <f>SUM(C40:C50)</f>
        <v>408</v>
      </c>
      <c r="D39" s="195">
        <f t="shared" si="0"/>
        <v>730</v>
      </c>
      <c r="F39" s="198">
        <f>SUM(F40:F50)</f>
        <v>730</v>
      </c>
      <c r="G39" s="198">
        <f>SUM(G40:G50)</f>
        <v>0</v>
      </c>
      <c r="H39" s="198">
        <f>SUM(H40:H50)</f>
        <v>0</v>
      </c>
      <c r="I39" s="198">
        <f>SUM(I40:I50)</f>
        <v>0</v>
      </c>
      <c r="J39" s="195">
        <f t="shared" si="1"/>
        <v>730</v>
      </c>
      <c r="N39" s="186"/>
    </row>
    <row r="40" spans="1:14" s="184" customFormat="1" ht="18.75" customHeight="1">
      <c r="A40" s="196">
        <v>2010401</v>
      </c>
      <c r="B40" s="199" t="s">
        <v>79</v>
      </c>
      <c r="C40" s="198">
        <v>103</v>
      </c>
      <c r="D40" s="195">
        <f t="shared" si="0"/>
        <v>192</v>
      </c>
      <c r="F40" s="198">
        <v>192</v>
      </c>
      <c r="G40" s="198"/>
      <c r="H40" s="198"/>
      <c r="I40" s="198"/>
      <c r="J40" s="195">
        <f t="shared" si="1"/>
        <v>192</v>
      </c>
      <c r="N40" s="186"/>
    </row>
    <row r="41" spans="1:14" s="184" customFormat="1" ht="18.75" customHeight="1">
      <c r="A41" s="196">
        <v>2010402</v>
      </c>
      <c r="B41" s="199" t="s">
        <v>80</v>
      </c>
      <c r="C41" s="198">
        <v>5</v>
      </c>
      <c r="D41" s="195">
        <f t="shared" si="0"/>
        <v>20</v>
      </c>
      <c r="F41" s="198">
        <v>20</v>
      </c>
      <c r="G41" s="198"/>
      <c r="H41" s="198"/>
      <c r="I41" s="198"/>
      <c r="J41" s="195">
        <f t="shared" si="1"/>
        <v>20</v>
      </c>
      <c r="N41" s="186"/>
    </row>
    <row r="42" spans="1:14" s="184" customFormat="1" ht="18.75" customHeight="1">
      <c r="A42" s="196">
        <v>2010403</v>
      </c>
      <c r="B42" s="200" t="s">
        <v>81</v>
      </c>
      <c r="C42" s="198"/>
      <c r="D42" s="195">
        <f t="shared" si="0"/>
        <v>0</v>
      </c>
      <c r="F42" s="198"/>
      <c r="G42" s="198"/>
      <c r="H42" s="198"/>
      <c r="I42" s="198"/>
      <c r="J42" s="195">
        <f t="shared" si="1"/>
        <v>0</v>
      </c>
      <c r="N42" s="186"/>
    </row>
    <row r="43" spans="1:14" s="184" customFormat="1" ht="18.75" customHeight="1">
      <c r="A43" s="196">
        <v>2010404</v>
      </c>
      <c r="B43" s="200" t="s">
        <v>104</v>
      </c>
      <c r="C43" s="198"/>
      <c r="D43" s="195">
        <f t="shared" si="0"/>
        <v>100</v>
      </c>
      <c r="F43" s="198">
        <v>100</v>
      </c>
      <c r="G43" s="198"/>
      <c r="H43" s="198"/>
      <c r="I43" s="198"/>
      <c r="J43" s="195">
        <f t="shared" si="1"/>
        <v>100</v>
      </c>
      <c r="N43" s="186"/>
    </row>
    <row r="44" spans="1:14" s="184" customFormat="1" ht="18.75" customHeight="1">
      <c r="A44" s="196">
        <v>2010405</v>
      </c>
      <c r="B44" s="200" t="s">
        <v>105</v>
      </c>
      <c r="C44" s="198"/>
      <c r="D44" s="195">
        <f t="shared" si="0"/>
        <v>0</v>
      </c>
      <c r="F44" s="198"/>
      <c r="G44" s="198"/>
      <c r="H44" s="198"/>
      <c r="I44" s="198"/>
      <c r="J44" s="195">
        <f t="shared" si="1"/>
        <v>0</v>
      </c>
      <c r="N44" s="186"/>
    </row>
    <row r="45" spans="1:14" s="184" customFormat="1" ht="18.75" customHeight="1">
      <c r="A45" s="196">
        <v>2010406</v>
      </c>
      <c r="B45" s="199" t="s">
        <v>106</v>
      </c>
      <c r="C45" s="198"/>
      <c r="D45" s="195">
        <f t="shared" si="0"/>
        <v>5</v>
      </c>
      <c r="F45" s="198">
        <v>5</v>
      </c>
      <c r="G45" s="198"/>
      <c r="H45" s="198"/>
      <c r="I45" s="198"/>
      <c r="J45" s="195">
        <f t="shared" si="1"/>
        <v>5</v>
      </c>
      <c r="N45" s="186"/>
    </row>
    <row r="46" spans="1:14" s="184" customFormat="1" ht="18.75" customHeight="1">
      <c r="A46" s="196">
        <v>2010407</v>
      </c>
      <c r="B46" s="199" t="s">
        <v>107</v>
      </c>
      <c r="C46" s="198"/>
      <c r="D46" s="195">
        <f t="shared" si="0"/>
        <v>0</v>
      </c>
      <c r="F46" s="198"/>
      <c r="G46" s="198"/>
      <c r="H46" s="198"/>
      <c r="I46" s="198"/>
      <c r="J46" s="195">
        <f t="shared" si="1"/>
        <v>0</v>
      </c>
      <c r="N46" s="186"/>
    </row>
    <row r="47" spans="1:14" s="184" customFormat="1" ht="18.75" customHeight="1">
      <c r="A47" s="196">
        <v>2010408</v>
      </c>
      <c r="B47" s="199" t="s">
        <v>108</v>
      </c>
      <c r="C47" s="198"/>
      <c r="D47" s="195">
        <f t="shared" si="0"/>
        <v>0</v>
      </c>
      <c r="F47" s="198"/>
      <c r="G47" s="198"/>
      <c r="H47" s="198"/>
      <c r="I47" s="198"/>
      <c r="J47" s="195">
        <f t="shared" si="1"/>
        <v>0</v>
      </c>
      <c r="N47" s="186"/>
    </row>
    <row r="48" spans="1:14" s="184" customFormat="1" ht="18.75" customHeight="1">
      <c r="A48" s="196">
        <v>2010409</v>
      </c>
      <c r="B48" s="199" t="s">
        <v>109</v>
      </c>
      <c r="C48" s="198"/>
      <c r="D48" s="195">
        <f t="shared" si="0"/>
        <v>0</v>
      </c>
      <c r="F48" s="198"/>
      <c r="G48" s="198"/>
      <c r="H48" s="198"/>
      <c r="I48" s="198"/>
      <c r="J48" s="195">
        <f t="shared" si="1"/>
        <v>0</v>
      </c>
      <c r="N48" s="186"/>
    </row>
    <row r="49" spans="1:14" s="184" customFormat="1" ht="18.75" customHeight="1">
      <c r="A49" s="196">
        <v>2010450</v>
      </c>
      <c r="B49" s="199" t="s">
        <v>88</v>
      </c>
      <c r="C49" s="198">
        <v>210</v>
      </c>
      <c r="D49" s="195">
        <f t="shared" si="0"/>
        <v>311</v>
      </c>
      <c r="F49" s="198">
        <v>311</v>
      </c>
      <c r="G49" s="198"/>
      <c r="H49" s="198"/>
      <c r="I49" s="198"/>
      <c r="J49" s="195">
        <f t="shared" si="1"/>
        <v>311</v>
      </c>
      <c r="N49" s="186"/>
    </row>
    <row r="50" spans="1:14" s="184" customFormat="1" ht="18.75" customHeight="1">
      <c r="A50" s="196">
        <v>2010499</v>
      </c>
      <c r="B50" s="200" t="s">
        <v>110</v>
      </c>
      <c r="C50" s="198">
        <v>90</v>
      </c>
      <c r="D50" s="195">
        <f t="shared" si="0"/>
        <v>102</v>
      </c>
      <c r="F50" s="198">
        <v>102</v>
      </c>
      <c r="G50" s="198"/>
      <c r="H50" s="198"/>
      <c r="I50" s="198"/>
      <c r="J50" s="195">
        <f t="shared" si="1"/>
        <v>102</v>
      </c>
      <c r="N50" s="186"/>
    </row>
    <row r="51" spans="1:14" s="184" customFormat="1" ht="18.75" customHeight="1">
      <c r="A51" s="196">
        <v>20105</v>
      </c>
      <c r="B51" s="200" t="s">
        <v>111</v>
      </c>
      <c r="C51" s="198">
        <f>SUM(C52:C61)</f>
        <v>59</v>
      </c>
      <c r="D51" s="195">
        <f t="shared" si="0"/>
        <v>114</v>
      </c>
      <c r="F51" s="198">
        <f>SUM(F52:F61)</f>
        <v>114</v>
      </c>
      <c r="G51" s="198">
        <f>SUM(G52:G61)</f>
        <v>0</v>
      </c>
      <c r="H51" s="198">
        <f>SUM(H52:H61)</f>
        <v>0</v>
      </c>
      <c r="I51" s="198">
        <f>SUM(I52:I61)</f>
        <v>0</v>
      </c>
      <c r="J51" s="195">
        <f t="shared" si="1"/>
        <v>114</v>
      </c>
      <c r="N51" s="186"/>
    </row>
    <row r="52" spans="1:14" s="184" customFormat="1" ht="18.75" customHeight="1">
      <c r="A52" s="196">
        <v>2010501</v>
      </c>
      <c r="B52" s="200" t="s">
        <v>79</v>
      </c>
      <c r="C52" s="198"/>
      <c r="D52" s="195">
        <f t="shared" si="0"/>
        <v>0</v>
      </c>
      <c r="F52" s="198"/>
      <c r="G52" s="198"/>
      <c r="H52" s="198"/>
      <c r="I52" s="198"/>
      <c r="J52" s="195">
        <f t="shared" si="1"/>
        <v>0</v>
      </c>
      <c r="N52" s="186"/>
    </row>
    <row r="53" spans="1:14" s="184" customFormat="1" ht="18.75" customHeight="1">
      <c r="A53" s="196">
        <v>2010502</v>
      </c>
      <c r="B53" s="197" t="s">
        <v>80</v>
      </c>
      <c r="C53" s="198">
        <v>1</v>
      </c>
      <c r="D53" s="195">
        <f t="shared" si="0"/>
        <v>1</v>
      </c>
      <c r="F53" s="198">
        <v>1</v>
      </c>
      <c r="G53" s="198"/>
      <c r="H53" s="198"/>
      <c r="I53" s="198"/>
      <c r="J53" s="195">
        <f t="shared" si="1"/>
        <v>1</v>
      </c>
      <c r="N53" s="186"/>
    </row>
    <row r="54" spans="1:14" s="184" customFormat="1" ht="18.75" customHeight="1">
      <c r="A54" s="196">
        <v>2010503</v>
      </c>
      <c r="B54" s="199" t="s">
        <v>81</v>
      </c>
      <c r="C54" s="198"/>
      <c r="D54" s="195">
        <f t="shared" si="0"/>
        <v>0</v>
      </c>
      <c r="F54" s="198"/>
      <c r="G54" s="198"/>
      <c r="H54" s="198"/>
      <c r="I54" s="198"/>
      <c r="J54" s="195">
        <f t="shared" si="1"/>
        <v>0</v>
      </c>
      <c r="N54" s="186"/>
    </row>
    <row r="55" spans="1:14" s="184" customFormat="1" ht="18.75" customHeight="1">
      <c r="A55" s="196">
        <v>2010504</v>
      </c>
      <c r="B55" s="199" t="s">
        <v>112</v>
      </c>
      <c r="C55" s="198"/>
      <c r="D55" s="195">
        <f t="shared" si="0"/>
        <v>0</v>
      </c>
      <c r="F55" s="198"/>
      <c r="G55" s="198"/>
      <c r="H55" s="198"/>
      <c r="I55" s="198"/>
      <c r="J55" s="195">
        <f t="shared" si="1"/>
        <v>0</v>
      </c>
      <c r="N55" s="186"/>
    </row>
    <row r="56" spans="1:14" s="184" customFormat="1" ht="18.75" customHeight="1">
      <c r="A56" s="196">
        <v>2010505</v>
      </c>
      <c r="B56" s="199" t="s">
        <v>113</v>
      </c>
      <c r="C56" s="198">
        <v>3</v>
      </c>
      <c r="D56" s="195">
        <f t="shared" si="0"/>
        <v>3</v>
      </c>
      <c r="F56" s="198">
        <v>3</v>
      </c>
      <c r="G56" s="198"/>
      <c r="H56" s="198"/>
      <c r="I56" s="198"/>
      <c r="J56" s="195">
        <f t="shared" si="1"/>
        <v>3</v>
      </c>
      <c r="N56" s="186"/>
    </row>
    <row r="57" spans="1:14" s="184" customFormat="1" ht="18.75" customHeight="1">
      <c r="A57" s="196">
        <v>2010506</v>
      </c>
      <c r="B57" s="200" t="s">
        <v>114</v>
      </c>
      <c r="C57" s="198"/>
      <c r="D57" s="195">
        <f t="shared" si="0"/>
        <v>5</v>
      </c>
      <c r="F57" s="198">
        <v>5</v>
      </c>
      <c r="G57" s="198"/>
      <c r="H57" s="198"/>
      <c r="I57" s="198"/>
      <c r="J57" s="195">
        <f t="shared" si="1"/>
        <v>5</v>
      </c>
      <c r="N57" s="186"/>
    </row>
    <row r="58" spans="1:14" s="184" customFormat="1" ht="18.75" customHeight="1">
      <c r="A58" s="196">
        <v>2010507</v>
      </c>
      <c r="B58" s="200" t="s">
        <v>115</v>
      </c>
      <c r="C58" s="198">
        <v>48</v>
      </c>
      <c r="D58" s="195">
        <f t="shared" si="0"/>
        <v>0</v>
      </c>
      <c r="F58" s="198"/>
      <c r="G58" s="198"/>
      <c r="H58" s="198"/>
      <c r="I58" s="198"/>
      <c r="J58" s="195">
        <f t="shared" si="1"/>
        <v>0</v>
      </c>
      <c r="N58" s="186"/>
    </row>
    <row r="59" spans="1:14" s="184" customFormat="1" ht="18.75" customHeight="1">
      <c r="A59" s="196">
        <v>2010508</v>
      </c>
      <c r="B59" s="200" t="s">
        <v>116</v>
      </c>
      <c r="C59" s="198">
        <v>1</v>
      </c>
      <c r="D59" s="195">
        <f t="shared" si="0"/>
        <v>101</v>
      </c>
      <c r="F59" s="198">
        <v>101</v>
      </c>
      <c r="G59" s="198"/>
      <c r="H59" s="198"/>
      <c r="I59" s="198"/>
      <c r="J59" s="195">
        <f t="shared" si="1"/>
        <v>101</v>
      </c>
      <c r="N59" s="186"/>
    </row>
    <row r="60" spans="1:14" s="184" customFormat="1" ht="18.75" customHeight="1">
      <c r="A60" s="196">
        <v>2010550</v>
      </c>
      <c r="B60" s="199" t="s">
        <v>88</v>
      </c>
      <c r="C60" s="198"/>
      <c r="D60" s="195">
        <f t="shared" si="0"/>
        <v>0</v>
      </c>
      <c r="F60" s="198"/>
      <c r="G60" s="198"/>
      <c r="H60" s="198"/>
      <c r="I60" s="198"/>
      <c r="J60" s="195">
        <f t="shared" si="1"/>
        <v>0</v>
      </c>
      <c r="N60" s="186"/>
    </row>
    <row r="61" spans="1:14" s="184" customFormat="1" ht="18.75" customHeight="1">
      <c r="A61" s="196">
        <v>2010599</v>
      </c>
      <c r="B61" s="200" t="s">
        <v>117</v>
      </c>
      <c r="C61" s="198">
        <v>6</v>
      </c>
      <c r="D61" s="195">
        <f t="shared" si="0"/>
        <v>4</v>
      </c>
      <c r="F61" s="198">
        <v>4</v>
      </c>
      <c r="G61" s="198"/>
      <c r="H61" s="198"/>
      <c r="I61" s="198"/>
      <c r="J61" s="195">
        <f t="shared" si="1"/>
        <v>4</v>
      </c>
      <c r="N61" s="186"/>
    </row>
    <row r="62" spans="1:14" s="184" customFormat="1" ht="18.75" customHeight="1">
      <c r="A62" s="196">
        <v>20106</v>
      </c>
      <c r="B62" s="199" t="s">
        <v>118</v>
      </c>
      <c r="C62" s="198">
        <f>SUM(C63:C72)</f>
        <v>1179</v>
      </c>
      <c r="D62" s="195">
        <f t="shared" si="0"/>
        <v>1945</v>
      </c>
      <c r="F62" s="198">
        <f>SUM(F63:F72)</f>
        <v>1945</v>
      </c>
      <c r="G62" s="198">
        <f>SUM(G63:G72)</f>
        <v>0</v>
      </c>
      <c r="H62" s="198">
        <f>SUM(H63:H72)</f>
        <v>0</v>
      </c>
      <c r="I62" s="198">
        <f>SUM(I63:I72)</f>
        <v>0</v>
      </c>
      <c r="J62" s="195">
        <f t="shared" si="1"/>
        <v>1945</v>
      </c>
      <c r="N62" s="186"/>
    </row>
    <row r="63" spans="1:14" s="184" customFormat="1" ht="18.75" customHeight="1">
      <c r="A63" s="196">
        <v>2010601</v>
      </c>
      <c r="B63" s="200" t="s">
        <v>79</v>
      </c>
      <c r="C63" s="198">
        <v>318</v>
      </c>
      <c r="D63" s="195">
        <f t="shared" si="0"/>
        <v>335</v>
      </c>
      <c r="F63" s="198">
        <v>335</v>
      </c>
      <c r="G63" s="198"/>
      <c r="H63" s="198"/>
      <c r="I63" s="198"/>
      <c r="J63" s="195">
        <f t="shared" si="1"/>
        <v>335</v>
      </c>
      <c r="N63" s="186"/>
    </row>
    <row r="64" spans="1:14" s="184" customFormat="1" ht="18.75" customHeight="1">
      <c r="A64" s="196">
        <v>2010602</v>
      </c>
      <c r="B64" s="197" t="s">
        <v>80</v>
      </c>
      <c r="C64" s="198">
        <v>25</v>
      </c>
      <c r="D64" s="195">
        <f t="shared" si="0"/>
        <v>65</v>
      </c>
      <c r="F64" s="198">
        <v>65</v>
      </c>
      <c r="G64" s="198"/>
      <c r="H64" s="198"/>
      <c r="I64" s="198"/>
      <c r="J64" s="195">
        <f t="shared" si="1"/>
        <v>65</v>
      </c>
      <c r="N64" s="186"/>
    </row>
    <row r="65" spans="1:14" s="184" customFormat="1" ht="18.75" customHeight="1">
      <c r="A65" s="196">
        <v>2010603</v>
      </c>
      <c r="B65" s="197" t="s">
        <v>81</v>
      </c>
      <c r="C65" s="198"/>
      <c r="D65" s="195">
        <f t="shared" si="0"/>
        <v>0</v>
      </c>
      <c r="F65" s="198"/>
      <c r="G65" s="198"/>
      <c r="H65" s="198"/>
      <c r="I65" s="198"/>
      <c r="J65" s="195">
        <f t="shared" si="1"/>
        <v>0</v>
      </c>
      <c r="N65" s="186"/>
    </row>
    <row r="66" spans="1:14" s="184" customFormat="1" ht="18.75" customHeight="1">
      <c r="A66" s="196">
        <v>2010604</v>
      </c>
      <c r="B66" s="197" t="s">
        <v>119</v>
      </c>
      <c r="C66" s="198"/>
      <c r="D66" s="195">
        <f t="shared" si="0"/>
        <v>0</v>
      </c>
      <c r="F66" s="198"/>
      <c r="G66" s="198"/>
      <c r="H66" s="198"/>
      <c r="I66" s="198"/>
      <c r="J66" s="195">
        <f t="shared" si="1"/>
        <v>0</v>
      </c>
      <c r="N66" s="186"/>
    </row>
    <row r="67" spans="1:14" s="184" customFormat="1" ht="18.75" customHeight="1">
      <c r="A67" s="196">
        <v>2010605</v>
      </c>
      <c r="B67" s="197" t="s">
        <v>120</v>
      </c>
      <c r="C67" s="198"/>
      <c r="D67" s="195">
        <f t="shared" si="0"/>
        <v>0</v>
      </c>
      <c r="F67" s="198"/>
      <c r="G67" s="198"/>
      <c r="H67" s="198"/>
      <c r="I67" s="198"/>
      <c r="J67" s="195">
        <f t="shared" si="1"/>
        <v>0</v>
      </c>
      <c r="N67" s="186"/>
    </row>
    <row r="68" spans="1:14" s="184" customFormat="1" ht="18.75" customHeight="1">
      <c r="A68" s="196">
        <v>2010606</v>
      </c>
      <c r="B68" s="197" t="s">
        <v>121</v>
      </c>
      <c r="C68" s="198"/>
      <c r="D68" s="195">
        <f t="shared" si="0"/>
        <v>0</v>
      </c>
      <c r="F68" s="198"/>
      <c r="G68" s="198"/>
      <c r="H68" s="198"/>
      <c r="I68" s="198"/>
      <c r="J68" s="195">
        <f t="shared" si="1"/>
        <v>0</v>
      </c>
      <c r="N68" s="186"/>
    </row>
    <row r="69" spans="1:14" s="184" customFormat="1" ht="18.75" customHeight="1">
      <c r="A69" s="196">
        <v>2010607</v>
      </c>
      <c r="B69" s="199" t="s">
        <v>122</v>
      </c>
      <c r="C69" s="198">
        <v>81</v>
      </c>
      <c r="D69" s="195">
        <f t="shared" si="0"/>
        <v>27</v>
      </c>
      <c r="F69" s="198">
        <v>27</v>
      </c>
      <c r="G69" s="198"/>
      <c r="H69" s="198"/>
      <c r="I69" s="198"/>
      <c r="J69" s="195">
        <f t="shared" si="1"/>
        <v>27</v>
      </c>
      <c r="N69" s="186"/>
    </row>
    <row r="70" spans="1:14" s="184" customFormat="1" ht="18.75" customHeight="1">
      <c r="A70" s="196">
        <v>2010608</v>
      </c>
      <c r="B70" s="200" t="s">
        <v>123</v>
      </c>
      <c r="C70" s="198">
        <v>300</v>
      </c>
      <c r="D70" s="195">
        <f t="shared" ref="D70:D133" si="2">J70</f>
        <v>949</v>
      </c>
      <c r="F70" s="198">
        <v>949</v>
      </c>
      <c r="G70" s="198"/>
      <c r="H70" s="198"/>
      <c r="I70" s="198"/>
      <c r="J70" s="195">
        <f t="shared" ref="J70:J133" si="3">SUM(F70:I70)</f>
        <v>949</v>
      </c>
      <c r="N70" s="186"/>
    </row>
    <row r="71" spans="1:14" s="184" customFormat="1" ht="18.75" customHeight="1">
      <c r="A71" s="196">
        <v>2010650</v>
      </c>
      <c r="B71" s="200" t="s">
        <v>88</v>
      </c>
      <c r="C71" s="198">
        <v>268</v>
      </c>
      <c r="D71" s="195">
        <f t="shared" si="2"/>
        <v>469</v>
      </c>
      <c r="F71" s="198">
        <v>469</v>
      </c>
      <c r="G71" s="198"/>
      <c r="H71" s="198"/>
      <c r="I71" s="198"/>
      <c r="J71" s="195">
        <f t="shared" si="3"/>
        <v>469</v>
      </c>
      <c r="N71" s="186"/>
    </row>
    <row r="72" spans="1:14" s="184" customFormat="1" ht="18.75" customHeight="1">
      <c r="A72" s="196">
        <v>2010699</v>
      </c>
      <c r="B72" s="200" t="s">
        <v>124</v>
      </c>
      <c r="C72" s="198">
        <v>187</v>
      </c>
      <c r="D72" s="195">
        <f t="shared" si="2"/>
        <v>100</v>
      </c>
      <c r="F72" s="198">
        <v>100</v>
      </c>
      <c r="G72" s="198"/>
      <c r="H72" s="198"/>
      <c r="I72" s="198"/>
      <c r="J72" s="195">
        <f t="shared" si="3"/>
        <v>100</v>
      </c>
      <c r="N72" s="186"/>
    </row>
    <row r="73" spans="1:14" s="184" customFormat="1" ht="18.75" customHeight="1">
      <c r="A73" s="196">
        <v>20107</v>
      </c>
      <c r="B73" s="199" t="s">
        <v>125</v>
      </c>
      <c r="C73" s="198">
        <f>SUM(C74:C84)</f>
        <v>314</v>
      </c>
      <c r="D73" s="195">
        <f t="shared" si="2"/>
        <v>450</v>
      </c>
      <c r="F73" s="198">
        <f>SUM(F74:F84)</f>
        <v>450</v>
      </c>
      <c r="G73" s="198">
        <f>SUM(G74:G84)</f>
        <v>0</v>
      </c>
      <c r="H73" s="198">
        <f>SUM(H74:H84)</f>
        <v>0</v>
      </c>
      <c r="I73" s="198">
        <f>SUM(I74:I84)</f>
        <v>0</v>
      </c>
      <c r="J73" s="195">
        <f t="shared" si="3"/>
        <v>450</v>
      </c>
      <c r="N73" s="186"/>
    </row>
    <row r="74" spans="1:14" s="184" customFormat="1" ht="18.75" customHeight="1">
      <c r="A74" s="196">
        <v>2010701</v>
      </c>
      <c r="B74" s="199" t="s">
        <v>79</v>
      </c>
      <c r="C74" s="198"/>
      <c r="D74" s="195">
        <f t="shared" si="2"/>
        <v>0</v>
      </c>
      <c r="F74" s="198"/>
      <c r="G74" s="198"/>
      <c r="H74" s="198"/>
      <c r="I74" s="198"/>
      <c r="J74" s="195">
        <f t="shared" si="3"/>
        <v>0</v>
      </c>
      <c r="N74" s="186"/>
    </row>
    <row r="75" spans="1:14" s="184" customFormat="1" ht="18.75" customHeight="1">
      <c r="A75" s="196">
        <v>2010702</v>
      </c>
      <c r="B75" s="199" t="s">
        <v>80</v>
      </c>
      <c r="C75" s="198">
        <v>314</v>
      </c>
      <c r="D75" s="195">
        <f t="shared" si="2"/>
        <v>450</v>
      </c>
      <c r="F75" s="198">
        <v>450</v>
      </c>
      <c r="G75" s="198"/>
      <c r="H75" s="198"/>
      <c r="I75" s="198"/>
      <c r="J75" s="195">
        <f t="shared" si="3"/>
        <v>450</v>
      </c>
      <c r="N75" s="186"/>
    </row>
    <row r="76" spans="1:14" s="184" customFormat="1" ht="18.75" customHeight="1">
      <c r="A76" s="196">
        <v>2010703</v>
      </c>
      <c r="B76" s="200" t="s">
        <v>81</v>
      </c>
      <c r="C76" s="198"/>
      <c r="D76" s="195">
        <f t="shared" si="2"/>
        <v>0</v>
      </c>
      <c r="F76" s="198"/>
      <c r="G76" s="198"/>
      <c r="H76" s="198"/>
      <c r="I76" s="198"/>
      <c r="J76" s="195">
        <f t="shared" si="3"/>
        <v>0</v>
      </c>
      <c r="N76" s="186"/>
    </row>
    <row r="77" spans="1:14" s="184" customFormat="1" ht="18.75" customHeight="1">
      <c r="A77" s="196">
        <v>2010704</v>
      </c>
      <c r="B77" s="200" t="s">
        <v>126</v>
      </c>
      <c r="C77" s="198"/>
      <c r="D77" s="195">
        <f t="shared" si="2"/>
        <v>0</v>
      </c>
      <c r="F77" s="198"/>
      <c r="G77" s="198"/>
      <c r="H77" s="198"/>
      <c r="I77" s="198"/>
      <c r="J77" s="195">
        <f t="shared" si="3"/>
        <v>0</v>
      </c>
      <c r="N77" s="186"/>
    </row>
    <row r="78" spans="1:14" s="184" customFormat="1" ht="18.75" customHeight="1">
      <c r="A78" s="196">
        <v>2010705</v>
      </c>
      <c r="B78" s="200" t="s">
        <v>127</v>
      </c>
      <c r="C78" s="198"/>
      <c r="D78" s="195">
        <f t="shared" si="2"/>
        <v>0</v>
      </c>
      <c r="F78" s="198"/>
      <c r="G78" s="198"/>
      <c r="H78" s="198"/>
      <c r="I78" s="198"/>
      <c r="J78" s="195">
        <f t="shared" si="3"/>
        <v>0</v>
      </c>
      <c r="N78" s="186"/>
    </row>
    <row r="79" spans="1:14" s="184" customFormat="1" ht="18.75" customHeight="1">
      <c r="A79" s="196">
        <v>2010706</v>
      </c>
      <c r="B79" s="197" t="s">
        <v>128</v>
      </c>
      <c r="C79" s="198"/>
      <c r="D79" s="195">
        <f t="shared" si="2"/>
        <v>0</v>
      </c>
      <c r="F79" s="198"/>
      <c r="G79" s="198"/>
      <c r="H79" s="198"/>
      <c r="I79" s="198"/>
      <c r="J79" s="195">
        <f t="shared" si="3"/>
        <v>0</v>
      </c>
      <c r="N79" s="186"/>
    </row>
    <row r="80" spans="1:14" s="184" customFormat="1" ht="18.75" customHeight="1">
      <c r="A80" s="196">
        <v>2010707</v>
      </c>
      <c r="B80" s="199" t="s">
        <v>129</v>
      </c>
      <c r="C80" s="198"/>
      <c r="D80" s="195">
        <f t="shared" si="2"/>
        <v>0</v>
      </c>
      <c r="F80" s="198"/>
      <c r="G80" s="198"/>
      <c r="H80" s="198"/>
      <c r="I80" s="198"/>
      <c r="J80" s="195">
        <f t="shared" si="3"/>
        <v>0</v>
      </c>
      <c r="N80" s="186"/>
    </row>
    <row r="81" spans="1:14" s="184" customFormat="1" ht="18.75" customHeight="1">
      <c r="A81" s="196">
        <v>2010708</v>
      </c>
      <c r="B81" s="199" t="s">
        <v>130</v>
      </c>
      <c r="C81" s="198"/>
      <c r="D81" s="195">
        <f t="shared" si="2"/>
        <v>0</v>
      </c>
      <c r="F81" s="198"/>
      <c r="G81" s="198"/>
      <c r="H81" s="198"/>
      <c r="I81" s="198"/>
      <c r="J81" s="195">
        <f t="shared" si="3"/>
        <v>0</v>
      </c>
      <c r="N81" s="186"/>
    </row>
    <row r="82" spans="1:14" s="184" customFormat="1" ht="18.75" customHeight="1">
      <c r="A82" s="196">
        <v>2010709</v>
      </c>
      <c r="B82" s="199" t="s">
        <v>122</v>
      </c>
      <c r="C82" s="198"/>
      <c r="D82" s="195">
        <f t="shared" si="2"/>
        <v>0</v>
      </c>
      <c r="F82" s="198"/>
      <c r="G82" s="198"/>
      <c r="H82" s="198"/>
      <c r="I82" s="198"/>
      <c r="J82" s="195">
        <f t="shared" si="3"/>
        <v>0</v>
      </c>
      <c r="N82" s="186"/>
    </row>
    <row r="83" spans="1:14" s="184" customFormat="1" ht="18.75" customHeight="1">
      <c r="A83" s="196">
        <v>2010750</v>
      </c>
      <c r="B83" s="200" t="s">
        <v>88</v>
      </c>
      <c r="C83" s="198"/>
      <c r="D83" s="195">
        <f t="shared" si="2"/>
        <v>0</v>
      </c>
      <c r="F83" s="198"/>
      <c r="G83" s="198"/>
      <c r="H83" s="198"/>
      <c r="I83" s="198"/>
      <c r="J83" s="195">
        <f t="shared" si="3"/>
        <v>0</v>
      </c>
      <c r="N83" s="186"/>
    </row>
    <row r="84" spans="1:14" s="184" customFormat="1" ht="18.75" customHeight="1">
      <c r="A84" s="196">
        <v>2010799</v>
      </c>
      <c r="B84" s="200" t="s">
        <v>131</v>
      </c>
      <c r="C84" s="198"/>
      <c r="D84" s="195">
        <f t="shared" si="2"/>
        <v>0</v>
      </c>
      <c r="F84" s="198"/>
      <c r="G84" s="198"/>
      <c r="H84" s="198"/>
      <c r="I84" s="198"/>
      <c r="J84" s="195">
        <f t="shared" si="3"/>
        <v>0</v>
      </c>
      <c r="N84" s="186"/>
    </row>
    <row r="85" spans="1:14" s="184" customFormat="1" ht="18.75" customHeight="1">
      <c r="A85" s="196">
        <v>20108</v>
      </c>
      <c r="B85" s="200" t="s">
        <v>132</v>
      </c>
      <c r="C85" s="198">
        <f>SUM(C86:C93)</f>
        <v>0</v>
      </c>
      <c r="D85" s="195">
        <f t="shared" si="2"/>
        <v>0</v>
      </c>
      <c r="F85" s="198">
        <f>SUM(F86:F93)</f>
        <v>0</v>
      </c>
      <c r="G85" s="198">
        <f>SUM(G86:G93)</f>
        <v>0</v>
      </c>
      <c r="H85" s="198">
        <f>SUM(H86:H93)</f>
        <v>0</v>
      </c>
      <c r="I85" s="198">
        <f>SUM(I86:I93)</f>
        <v>0</v>
      </c>
      <c r="J85" s="195">
        <f t="shared" si="3"/>
        <v>0</v>
      </c>
      <c r="N85" s="186"/>
    </row>
    <row r="86" spans="1:14" s="184" customFormat="1" ht="18.75" customHeight="1">
      <c r="A86" s="196">
        <v>2010801</v>
      </c>
      <c r="B86" s="199" t="s">
        <v>79</v>
      </c>
      <c r="C86" s="198"/>
      <c r="D86" s="195">
        <f t="shared" si="2"/>
        <v>0</v>
      </c>
      <c r="F86" s="198"/>
      <c r="G86" s="198"/>
      <c r="H86" s="198"/>
      <c r="I86" s="198"/>
      <c r="J86" s="195">
        <f t="shared" si="3"/>
        <v>0</v>
      </c>
      <c r="N86" s="186"/>
    </row>
    <row r="87" spans="1:14" s="184" customFormat="1" ht="18.75" customHeight="1">
      <c r="A87" s="196">
        <v>2010802</v>
      </c>
      <c r="B87" s="199" t="s">
        <v>80</v>
      </c>
      <c r="C87" s="198"/>
      <c r="D87" s="195">
        <f t="shared" si="2"/>
        <v>0</v>
      </c>
      <c r="F87" s="198"/>
      <c r="G87" s="198"/>
      <c r="H87" s="198"/>
      <c r="I87" s="198"/>
      <c r="J87" s="195">
        <f t="shared" si="3"/>
        <v>0</v>
      </c>
      <c r="N87" s="186"/>
    </row>
    <row r="88" spans="1:14" s="184" customFormat="1" ht="18.75" customHeight="1">
      <c r="A88" s="196">
        <v>2010803</v>
      </c>
      <c r="B88" s="199" t="s">
        <v>81</v>
      </c>
      <c r="C88" s="198"/>
      <c r="D88" s="195">
        <f t="shared" si="2"/>
        <v>0</v>
      </c>
      <c r="F88" s="198"/>
      <c r="G88" s="198"/>
      <c r="H88" s="198"/>
      <c r="I88" s="198"/>
      <c r="J88" s="195">
        <f t="shared" si="3"/>
        <v>0</v>
      </c>
      <c r="N88" s="186"/>
    </row>
    <row r="89" spans="1:14" s="184" customFormat="1" ht="18.75" customHeight="1">
      <c r="A89" s="196">
        <v>2010804</v>
      </c>
      <c r="B89" s="200" t="s">
        <v>133</v>
      </c>
      <c r="C89" s="198"/>
      <c r="D89" s="195">
        <f t="shared" si="2"/>
        <v>0</v>
      </c>
      <c r="F89" s="198"/>
      <c r="G89" s="198"/>
      <c r="H89" s="198"/>
      <c r="I89" s="198"/>
      <c r="J89" s="195">
        <f t="shared" si="3"/>
        <v>0</v>
      </c>
      <c r="N89" s="186"/>
    </row>
    <row r="90" spans="1:14" s="184" customFormat="1" ht="18.75" customHeight="1">
      <c r="A90" s="196">
        <v>2010805</v>
      </c>
      <c r="B90" s="200" t="s">
        <v>134</v>
      </c>
      <c r="C90" s="198"/>
      <c r="D90" s="195">
        <f t="shared" si="2"/>
        <v>0</v>
      </c>
      <c r="F90" s="198"/>
      <c r="G90" s="198"/>
      <c r="H90" s="198"/>
      <c r="I90" s="198"/>
      <c r="J90" s="195">
        <f t="shared" si="3"/>
        <v>0</v>
      </c>
      <c r="N90" s="186"/>
    </row>
    <row r="91" spans="1:14" s="184" customFormat="1" ht="18.75" customHeight="1">
      <c r="A91" s="196">
        <v>2010806</v>
      </c>
      <c r="B91" s="200" t="s">
        <v>122</v>
      </c>
      <c r="C91" s="198"/>
      <c r="D91" s="195">
        <f t="shared" si="2"/>
        <v>0</v>
      </c>
      <c r="F91" s="198"/>
      <c r="G91" s="198"/>
      <c r="H91" s="198"/>
      <c r="I91" s="198"/>
      <c r="J91" s="195">
        <f t="shared" si="3"/>
        <v>0</v>
      </c>
      <c r="N91" s="186"/>
    </row>
    <row r="92" spans="1:14" s="184" customFormat="1" ht="18.75" customHeight="1">
      <c r="A92" s="196">
        <v>2010850</v>
      </c>
      <c r="B92" s="200" t="s">
        <v>88</v>
      </c>
      <c r="C92" s="198"/>
      <c r="D92" s="195">
        <f t="shared" si="2"/>
        <v>0</v>
      </c>
      <c r="F92" s="198"/>
      <c r="G92" s="198"/>
      <c r="H92" s="198"/>
      <c r="I92" s="198"/>
      <c r="J92" s="195">
        <f t="shared" si="3"/>
        <v>0</v>
      </c>
      <c r="N92" s="186"/>
    </row>
    <row r="93" spans="1:14" s="184" customFormat="1" ht="18.75" customHeight="1">
      <c r="A93" s="196">
        <v>2010899</v>
      </c>
      <c r="B93" s="197" t="s">
        <v>135</v>
      </c>
      <c r="C93" s="198"/>
      <c r="D93" s="195">
        <f t="shared" si="2"/>
        <v>0</v>
      </c>
      <c r="F93" s="198"/>
      <c r="G93" s="198"/>
      <c r="H93" s="198"/>
      <c r="I93" s="198"/>
      <c r="J93" s="195">
        <f t="shared" si="3"/>
        <v>0</v>
      </c>
      <c r="N93" s="186"/>
    </row>
    <row r="94" spans="1:14" s="184" customFormat="1" ht="18.75" customHeight="1">
      <c r="A94" s="196">
        <v>20109</v>
      </c>
      <c r="B94" s="199" t="s">
        <v>136</v>
      </c>
      <c r="C94" s="198">
        <f>SUM(C95:C107)</f>
        <v>0</v>
      </c>
      <c r="D94" s="195">
        <f t="shared" si="2"/>
        <v>0</v>
      </c>
      <c r="F94" s="198">
        <f>SUM(F95:F107)</f>
        <v>0</v>
      </c>
      <c r="G94" s="198">
        <f>SUM(G95:G107)</f>
        <v>0</v>
      </c>
      <c r="H94" s="198">
        <f>SUM(H95:H107)</f>
        <v>0</v>
      </c>
      <c r="I94" s="198">
        <f>SUM(I95:I107)</f>
        <v>0</v>
      </c>
      <c r="J94" s="195">
        <f t="shared" si="3"/>
        <v>0</v>
      </c>
      <c r="N94" s="186"/>
    </row>
    <row r="95" spans="1:14" s="184" customFormat="1" ht="18.75" customHeight="1">
      <c r="A95" s="196">
        <v>2010901</v>
      </c>
      <c r="B95" s="199" t="s">
        <v>79</v>
      </c>
      <c r="C95" s="198"/>
      <c r="D95" s="195">
        <f t="shared" si="2"/>
        <v>0</v>
      </c>
      <c r="F95" s="198"/>
      <c r="G95" s="198"/>
      <c r="H95" s="198"/>
      <c r="I95" s="198"/>
      <c r="J95" s="195">
        <f t="shared" si="3"/>
        <v>0</v>
      </c>
      <c r="N95" s="186"/>
    </row>
    <row r="96" spans="1:14" s="184" customFormat="1" ht="18.75" customHeight="1">
      <c r="A96" s="196">
        <v>2010902</v>
      </c>
      <c r="B96" s="200" t="s">
        <v>80</v>
      </c>
      <c r="C96" s="198"/>
      <c r="D96" s="195">
        <f t="shared" si="2"/>
        <v>0</v>
      </c>
      <c r="F96" s="198"/>
      <c r="G96" s="198"/>
      <c r="H96" s="198"/>
      <c r="I96" s="198"/>
      <c r="J96" s="195">
        <f t="shared" si="3"/>
        <v>0</v>
      </c>
      <c r="N96" s="186"/>
    </row>
    <row r="97" spans="1:14" s="184" customFormat="1" ht="18.75" customHeight="1">
      <c r="A97" s="196">
        <v>2010903</v>
      </c>
      <c r="B97" s="200" t="s">
        <v>81</v>
      </c>
      <c r="C97" s="198"/>
      <c r="D97" s="195">
        <f t="shared" si="2"/>
        <v>0</v>
      </c>
      <c r="F97" s="198"/>
      <c r="G97" s="198"/>
      <c r="H97" s="198"/>
      <c r="I97" s="198"/>
      <c r="J97" s="195">
        <f t="shared" si="3"/>
        <v>0</v>
      </c>
      <c r="N97" s="186"/>
    </row>
    <row r="98" spans="1:14" s="184" customFormat="1" ht="18.75" customHeight="1">
      <c r="A98" s="196"/>
      <c r="B98" s="200" t="s">
        <v>137</v>
      </c>
      <c r="C98" s="198"/>
      <c r="D98" s="195">
        <f t="shared" si="2"/>
        <v>0</v>
      </c>
      <c r="F98" s="198"/>
      <c r="G98" s="198"/>
      <c r="H98" s="198"/>
      <c r="I98" s="198"/>
      <c r="J98" s="195">
        <f t="shared" si="3"/>
        <v>0</v>
      </c>
      <c r="N98" s="186"/>
    </row>
    <row r="99" spans="1:14" s="184" customFormat="1" ht="18.75" customHeight="1">
      <c r="A99" s="196">
        <v>2010905</v>
      </c>
      <c r="B99" s="199" t="s">
        <v>138</v>
      </c>
      <c r="C99" s="198"/>
      <c r="D99" s="195">
        <f t="shared" si="2"/>
        <v>0</v>
      </c>
      <c r="F99" s="198"/>
      <c r="G99" s="198"/>
      <c r="H99" s="198"/>
      <c r="I99" s="198"/>
      <c r="J99" s="195">
        <f t="shared" si="3"/>
        <v>0</v>
      </c>
      <c r="N99" s="186"/>
    </row>
    <row r="100" spans="1:14" s="184" customFormat="1" ht="18.75" customHeight="1">
      <c r="A100" s="196">
        <v>2010907</v>
      </c>
      <c r="B100" s="201" t="s">
        <v>1134</v>
      </c>
      <c r="C100" s="198"/>
      <c r="D100" s="195">
        <f t="shared" si="2"/>
        <v>0</v>
      </c>
      <c r="F100" s="198"/>
      <c r="G100" s="198"/>
      <c r="H100" s="198"/>
      <c r="I100" s="198"/>
      <c r="J100" s="195">
        <f t="shared" si="3"/>
        <v>0</v>
      </c>
      <c r="N100" s="186"/>
    </row>
    <row r="101" spans="1:14" s="184" customFormat="1" ht="18.75" customHeight="1">
      <c r="A101" s="196">
        <v>2010908</v>
      </c>
      <c r="B101" s="199" t="s">
        <v>122</v>
      </c>
      <c r="C101" s="198"/>
      <c r="D101" s="195">
        <f t="shared" si="2"/>
        <v>0</v>
      </c>
      <c r="F101" s="198"/>
      <c r="G101" s="198"/>
      <c r="H101" s="198"/>
      <c r="I101" s="198"/>
      <c r="J101" s="195">
        <f t="shared" si="3"/>
        <v>0</v>
      </c>
      <c r="N101" s="186"/>
    </row>
    <row r="102" spans="1:14" s="184" customFormat="1" ht="18.75" customHeight="1">
      <c r="A102" s="196">
        <v>2010909</v>
      </c>
      <c r="B102" s="201" t="s">
        <v>1135</v>
      </c>
      <c r="C102" s="198"/>
      <c r="D102" s="195">
        <f t="shared" si="2"/>
        <v>0</v>
      </c>
      <c r="F102" s="198"/>
      <c r="G102" s="198"/>
      <c r="H102" s="198"/>
      <c r="I102" s="198"/>
      <c r="J102" s="195">
        <f t="shared" si="3"/>
        <v>0</v>
      </c>
      <c r="N102" s="186"/>
    </row>
    <row r="103" spans="1:14" s="184" customFormat="1" ht="18.75" customHeight="1">
      <c r="A103" s="196">
        <v>2010910</v>
      </c>
      <c r="B103" s="201" t="s">
        <v>1136</v>
      </c>
      <c r="C103" s="198"/>
      <c r="D103" s="195">
        <f t="shared" si="2"/>
        <v>0</v>
      </c>
      <c r="F103" s="198"/>
      <c r="G103" s="198"/>
      <c r="H103" s="198"/>
      <c r="I103" s="198"/>
      <c r="J103" s="195">
        <f t="shared" si="3"/>
        <v>0</v>
      </c>
      <c r="N103" s="186"/>
    </row>
    <row r="104" spans="1:14" s="184" customFormat="1" ht="18.75" customHeight="1">
      <c r="A104" s="196">
        <v>2010911</v>
      </c>
      <c r="B104" s="201" t="s">
        <v>1137</v>
      </c>
      <c r="C104" s="198"/>
      <c r="D104" s="195">
        <f t="shared" si="2"/>
        <v>0</v>
      </c>
      <c r="F104" s="198"/>
      <c r="G104" s="198"/>
      <c r="H104" s="198"/>
      <c r="I104" s="198"/>
      <c r="J104" s="195">
        <f t="shared" si="3"/>
        <v>0</v>
      </c>
      <c r="N104" s="186"/>
    </row>
    <row r="105" spans="1:14" s="184" customFormat="1" ht="18.75" customHeight="1">
      <c r="A105" s="196">
        <v>2010912</v>
      </c>
      <c r="B105" s="201" t="s">
        <v>1138</v>
      </c>
      <c r="C105" s="198"/>
      <c r="D105" s="195">
        <f t="shared" si="2"/>
        <v>0</v>
      </c>
      <c r="F105" s="198"/>
      <c r="G105" s="198"/>
      <c r="H105" s="198"/>
      <c r="I105" s="198"/>
      <c r="J105" s="195">
        <f t="shared" si="3"/>
        <v>0</v>
      </c>
      <c r="N105" s="186"/>
    </row>
    <row r="106" spans="1:14" s="184" customFormat="1" ht="18.75" customHeight="1">
      <c r="A106" s="196">
        <v>2010950</v>
      </c>
      <c r="B106" s="200" t="s">
        <v>88</v>
      </c>
      <c r="C106" s="198"/>
      <c r="D106" s="195">
        <f t="shared" si="2"/>
        <v>0</v>
      </c>
      <c r="F106" s="198"/>
      <c r="G106" s="198"/>
      <c r="H106" s="198"/>
      <c r="I106" s="198"/>
      <c r="J106" s="195">
        <f t="shared" si="3"/>
        <v>0</v>
      </c>
      <c r="N106" s="186"/>
    </row>
    <row r="107" spans="1:14" s="184" customFormat="1" ht="18.75" customHeight="1">
      <c r="A107" s="196">
        <v>2010999</v>
      </c>
      <c r="B107" s="200" t="s">
        <v>139</v>
      </c>
      <c r="C107" s="198"/>
      <c r="D107" s="195">
        <f t="shared" si="2"/>
        <v>0</v>
      </c>
      <c r="F107" s="198"/>
      <c r="G107" s="198"/>
      <c r="H107" s="198"/>
      <c r="I107" s="198"/>
      <c r="J107" s="195">
        <f t="shared" si="3"/>
        <v>0</v>
      </c>
      <c r="N107" s="186"/>
    </row>
    <row r="108" spans="1:14" s="184" customFormat="1" ht="18.75" customHeight="1">
      <c r="A108" s="196">
        <v>20110</v>
      </c>
      <c r="B108" s="200" t="s">
        <v>140</v>
      </c>
      <c r="C108" s="198">
        <f>SUM(C109:C117)</f>
        <v>1920</v>
      </c>
      <c r="D108" s="195">
        <f t="shared" si="2"/>
        <v>963</v>
      </c>
      <c r="F108" s="198">
        <f>SUM(F109:F117)</f>
        <v>963</v>
      </c>
      <c r="G108" s="198">
        <f>SUM(G109:G117)</f>
        <v>0</v>
      </c>
      <c r="H108" s="198">
        <f>SUM(H109:H117)</f>
        <v>0</v>
      </c>
      <c r="I108" s="198">
        <f>SUM(I109:I117)</f>
        <v>0</v>
      </c>
      <c r="J108" s="195">
        <f t="shared" si="3"/>
        <v>963</v>
      </c>
      <c r="N108" s="186"/>
    </row>
    <row r="109" spans="1:14" s="184" customFormat="1" ht="18.75" customHeight="1">
      <c r="A109" s="196">
        <v>2011001</v>
      </c>
      <c r="B109" s="200" t="s">
        <v>79</v>
      </c>
      <c r="C109" s="198">
        <v>174</v>
      </c>
      <c r="D109" s="195">
        <f t="shared" si="2"/>
        <v>275</v>
      </c>
      <c r="F109" s="198">
        <v>275</v>
      </c>
      <c r="G109" s="198"/>
      <c r="H109" s="198"/>
      <c r="I109" s="198"/>
      <c r="J109" s="195">
        <f t="shared" si="3"/>
        <v>275</v>
      </c>
      <c r="N109" s="186"/>
    </row>
    <row r="110" spans="1:14" s="184" customFormat="1" ht="18.75" customHeight="1">
      <c r="A110" s="196">
        <v>2011002</v>
      </c>
      <c r="B110" s="199" t="s">
        <v>80</v>
      </c>
      <c r="C110" s="198"/>
      <c r="D110" s="195">
        <f t="shared" si="2"/>
        <v>0</v>
      </c>
      <c r="F110" s="198"/>
      <c r="G110" s="198"/>
      <c r="H110" s="198"/>
      <c r="I110" s="198"/>
      <c r="J110" s="195">
        <f t="shared" si="3"/>
        <v>0</v>
      </c>
      <c r="N110" s="186"/>
    </row>
    <row r="111" spans="1:14" s="184" customFormat="1" ht="18.75" customHeight="1">
      <c r="A111" s="196">
        <v>2011003</v>
      </c>
      <c r="B111" s="199" t="s">
        <v>81</v>
      </c>
      <c r="C111" s="198"/>
      <c r="D111" s="195">
        <f t="shared" si="2"/>
        <v>0</v>
      </c>
      <c r="F111" s="198"/>
      <c r="G111" s="198"/>
      <c r="H111" s="198"/>
      <c r="I111" s="198"/>
      <c r="J111" s="195">
        <f t="shared" si="3"/>
        <v>0</v>
      </c>
      <c r="N111" s="186"/>
    </row>
    <row r="112" spans="1:14" s="184" customFormat="1" ht="18.75" customHeight="1">
      <c r="A112" s="196">
        <v>2011004</v>
      </c>
      <c r="B112" s="199" t="s">
        <v>141</v>
      </c>
      <c r="C112" s="198"/>
      <c r="D112" s="195">
        <f t="shared" si="2"/>
        <v>0</v>
      </c>
      <c r="F112" s="198"/>
      <c r="G112" s="198"/>
      <c r="H112" s="198"/>
      <c r="I112" s="198"/>
      <c r="J112" s="195">
        <f t="shared" si="3"/>
        <v>0</v>
      </c>
      <c r="N112" s="186"/>
    </row>
    <row r="113" spans="1:14" s="184" customFormat="1" ht="18.75" customHeight="1">
      <c r="A113" s="196">
        <v>2011005</v>
      </c>
      <c r="B113" s="200" t="s">
        <v>142</v>
      </c>
      <c r="C113" s="198"/>
      <c r="D113" s="195">
        <f t="shared" si="2"/>
        <v>0</v>
      </c>
      <c r="F113" s="198"/>
      <c r="G113" s="198"/>
      <c r="H113" s="198"/>
      <c r="I113" s="198"/>
      <c r="J113" s="195">
        <f t="shared" si="3"/>
        <v>0</v>
      </c>
      <c r="N113" s="186"/>
    </row>
    <row r="114" spans="1:14" s="184" customFormat="1" ht="18.75" customHeight="1">
      <c r="A114" s="196">
        <v>2011007</v>
      </c>
      <c r="B114" s="200" t="s">
        <v>144</v>
      </c>
      <c r="C114" s="198"/>
      <c r="D114" s="195">
        <f t="shared" si="2"/>
        <v>0</v>
      </c>
      <c r="F114" s="198"/>
      <c r="G114" s="198"/>
      <c r="H114" s="198"/>
      <c r="I114" s="198"/>
      <c r="J114" s="195">
        <f t="shared" si="3"/>
        <v>0</v>
      </c>
      <c r="N114" s="186"/>
    </row>
    <row r="115" spans="1:14" s="184" customFormat="1" ht="18.75" customHeight="1">
      <c r="A115" s="196">
        <v>2011008</v>
      </c>
      <c r="B115" s="199" t="s">
        <v>145</v>
      </c>
      <c r="C115" s="198"/>
      <c r="D115" s="195">
        <f t="shared" si="2"/>
        <v>0</v>
      </c>
      <c r="F115" s="198"/>
      <c r="G115" s="198"/>
      <c r="H115" s="198"/>
      <c r="I115" s="198"/>
      <c r="J115" s="195">
        <f t="shared" si="3"/>
        <v>0</v>
      </c>
      <c r="N115" s="186"/>
    </row>
    <row r="116" spans="1:14" s="184" customFormat="1" ht="18.75" customHeight="1">
      <c r="A116" s="196">
        <v>2011050</v>
      </c>
      <c r="B116" s="200" t="s">
        <v>88</v>
      </c>
      <c r="C116" s="198">
        <v>290</v>
      </c>
      <c r="D116" s="195">
        <f t="shared" si="2"/>
        <v>353</v>
      </c>
      <c r="F116" s="198">
        <v>353</v>
      </c>
      <c r="G116" s="198"/>
      <c r="H116" s="198"/>
      <c r="I116" s="198"/>
      <c r="J116" s="195">
        <f t="shared" si="3"/>
        <v>353</v>
      </c>
      <c r="N116" s="186"/>
    </row>
    <row r="117" spans="1:14" s="184" customFormat="1" ht="18.75" customHeight="1">
      <c r="A117" s="196">
        <v>2011099</v>
      </c>
      <c r="B117" s="200" t="s">
        <v>146</v>
      </c>
      <c r="C117" s="198">
        <v>1456</v>
      </c>
      <c r="D117" s="195">
        <f t="shared" si="2"/>
        <v>335</v>
      </c>
      <c r="F117" s="198">
        <v>335</v>
      </c>
      <c r="G117" s="198"/>
      <c r="H117" s="198"/>
      <c r="I117" s="198"/>
      <c r="J117" s="195">
        <f t="shared" si="3"/>
        <v>335</v>
      </c>
      <c r="N117" s="186"/>
    </row>
    <row r="118" spans="1:14" s="184" customFormat="1" ht="18.75" customHeight="1">
      <c r="A118" s="196">
        <v>20111</v>
      </c>
      <c r="B118" s="197" t="s">
        <v>147</v>
      </c>
      <c r="C118" s="198">
        <f>SUM(C119:C126)</f>
        <v>761</v>
      </c>
      <c r="D118" s="195">
        <f t="shared" si="2"/>
        <v>700</v>
      </c>
      <c r="F118" s="198">
        <f>SUM(F119:F126)</f>
        <v>700</v>
      </c>
      <c r="G118" s="198">
        <f>SUM(G119:G126)</f>
        <v>0</v>
      </c>
      <c r="H118" s="198">
        <f>SUM(H119:H126)</f>
        <v>0</v>
      </c>
      <c r="I118" s="198">
        <f>SUM(I119:I126)</f>
        <v>0</v>
      </c>
      <c r="J118" s="195">
        <f t="shared" si="3"/>
        <v>700</v>
      </c>
      <c r="N118" s="186"/>
    </row>
    <row r="119" spans="1:14" s="184" customFormat="1" ht="18.75" customHeight="1">
      <c r="A119" s="196">
        <v>2011101</v>
      </c>
      <c r="B119" s="199" t="s">
        <v>79</v>
      </c>
      <c r="C119" s="198">
        <v>216</v>
      </c>
      <c r="D119" s="195">
        <f t="shared" si="2"/>
        <v>230</v>
      </c>
      <c r="F119" s="198">
        <v>230</v>
      </c>
      <c r="G119" s="198"/>
      <c r="H119" s="198"/>
      <c r="I119" s="198"/>
      <c r="J119" s="195">
        <f t="shared" si="3"/>
        <v>230</v>
      </c>
      <c r="N119" s="186"/>
    </row>
    <row r="120" spans="1:14" s="184" customFormat="1" ht="18.75" customHeight="1">
      <c r="A120" s="196">
        <v>2011102</v>
      </c>
      <c r="B120" s="199" t="s">
        <v>80</v>
      </c>
      <c r="C120" s="198">
        <v>7</v>
      </c>
      <c r="D120" s="195">
        <f t="shared" si="2"/>
        <v>167</v>
      </c>
      <c r="F120" s="198">
        <v>167</v>
      </c>
      <c r="G120" s="198"/>
      <c r="H120" s="198"/>
      <c r="I120" s="198"/>
      <c r="J120" s="195">
        <f t="shared" si="3"/>
        <v>167</v>
      </c>
      <c r="N120" s="186"/>
    </row>
    <row r="121" spans="1:14" s="184" customFormat="1" ht="18.75" customHeight="1">
      <c r="A121" s="196">
        <v>2011103</v>
      </c>
      <c r="B121" s="199" t="s">
        <v>81</v>
      </c>
      <c r="C121" s="198"/>
      <c r="D121" s="195">
        <f t="shared" si="2"/>
        <v>0</v>
      </c>
      <c r="F121" s="198"/>
      <c r="G121" s="198"/>
      <c r="H121" s="198"/>
      <c r="I121" s="198"/>
      <c r="J121" s="195">
        <f t="shared" si="3"/>
        <v>0</v>
      </c>
      <c r="N121" s="186"/>
    </row>
    <row r="122" spans="1:14" s="184" customFormat="1" ht="18.75" customHeight="1">
      <c r="A122" s="196">
        <v>2011104</v>
      </c>
      <c r="B122" s="200" t="s">
        <v>148</v>
      </c>
      <c r="C122" s="198"/>
      <c r="D122" s="195">
        <f t="shared" si="2"/>
        <v>0</v>
      </c>
      <c r="F122" s="198"/>
      <c r="G122" s="198"/>
      <c r="H122" s="198"/>
      <c r="I122" s="198"/>
      <c r="J122" s="195">
        <f t="shared" si="3"/>
        <v>0</v>
      </c>
      <c r="N122" s="186"/>
    </row>
    <row r="123" spans="1:14" s="184" customFormat="1" ht="18.75" customHeight="1">
      <c r="A123" s="196">
        <v>2011105</v>
      </c>
      <c r="B123" s="200" t="s">
        <v>149</v>
      </c>
      <c r="C123" s="198"/>
      <c r="D123" s="195">
        <f t="shared" si="2"/>
        <v>0</v>
      </c>
      <c r="F123" s="198"/>
      <c r="G123" s="198"/>
      <c r="H123" s="198"/>
      <c r="I123" s="198"/>
      <c r="J123" s="195">
        <f t="shared" si="3"/>
        <v>0</v>
      </c>
      <c r="N123" s="186"/>
    </row>
    <row r="124" spans="1:14" s="184" customFormat="1" ht="18.75" customHeight="1">
      <c r="A124" s="196">
        <v>2011106</v>
      </c>
      <c r="B124" s="200" t="s">
        <v>150</v>
      </c>
      <c r="C124" s="198"/>
      <c r="D124" s="195">
        <f t="shared" si="2"/>
        <v>0</v>
      </c>
      <c r="F124" s="198"/>
      <c r="G124" s="198"/>
      <c r="H124" s="198"/>
      <c r="I124" s="198"/>
      <c r="J124" s="195">
        <f t="shared" si="3"/>
        <v>0</v>
      </c>
      <c r="N124" s="186"/>
    </row>
    <row r="125" spans="1:14" s="184" customFormat="1" ht="18.75" customHeight="1">
      <c r="A125" s="196">
        <v>2011150</v>
      </c>
      <c r="B125" s="199" t="s">
        <v>88</v>
      </c>
      <c r="C125" s="198">
        <v>209</v>
      </c>
      <c r="D125" s="195">
        <f t="shared" si="2"/>
        <v>229</v>
      </c>
      <c r="F125" s="198">
        <v>229</v>
      </c>
      <c r="G125" s="198"/>
      <c r="H125" s="198"/>
      <c r="I125" s="198"/>
      <c r="J125" s="195">
        <f t="shared" si="3"/>
        <v>229</v>
      </c>
      <c r="N125" s="186"/>
    </row>
    <row r="126" spans="1:14" s="184" customFormat="1" ht="18.75" customHeight="1">
      <c r="A126" s="196">
        <v>2011199</v>
      </c>
      <c r="B126" s="199" t="s">
        <v>151</v>
      </c>
      <c r="C126" s="198">
        <v>329</v>
      </c>
      <c r="D126" s="195">
        <f t="shared" si="2"/>
        <v>74</v>
      </c>
      <c r="F126" s="198">
        <v>74</v>
      </c>
      <c r="G126" s="198"/>
      <c r="H126" s="198"/>
      <c r="I126" s="198"/>
      <c r="J126" s="195">
        <f t="shared" si="3"/>
        <v>74</v>
      </c>
      <c r="N126" s="186"/>
    </row>
    <row r="127" spans="1:14" s="184" customFormat="1" ht="18.75" customHeight="1">
      <c r="A127" s="196">
        <v>20113</v>
      </c>
      <c r="B127" s="197" t="s">
        <v>152</v>
      </c>
      <c r="C127" s="198">
        <f>SUM(C128:C137)</f>
        <v>598</v>
      </c>
      <c r="D127" s="195">
        <f t="shared" si="2"/>
        <v>1051</v>
      </c>
      <c r="F127" s="198">
        <f>SUM(F128:F137)</f>
        <v>1051</v>
      </c>
      <c r="G127" s="198">
        <f>SUM(G128:G137)</f>
        <v>0</v>
      </c>
      <c r="H127" s="198">
        <f>SUM(H128:H137)</f>
        <v>0</v>
      </c>
      <c r="I127" s="198">
        <f>SUM(I128:I137)</f>
        <v>0</v>
      </c>
      <c r="J127" s="195">
        <f t="shared" si="3"/>
        <v>1051</v>
      </c>
      <c r="N127" s="186"/>
    </row>
    <row r="128" spans="1:14" s="184" customFormat="1" ht="18.75" customHeight="1">
      <c r="A128" s="196">
        <v>2011301</v>
      </c>
      <c r="B128" s="199" t="s">
        <v>79</v>
      </c>
      <c r="C128" s="198">
        <v>336</v>
      </c>
      <c r="D128" s="195">
        <f t="shared" si="2"/>
        <v>600</v>
      </c>
      <c r="F128" s="198">
        <v>600</v>
      </c>
      <c r="G128" s="198"/>
      <c r="H128" s="198"/>
      <c r="I128" s="198"/>
      <c r="J128" s="195">
        <f t="shared" si="3"/>
        <v>600</v>
      </c>
      <c r="N128" s="186"/>
    </row>
    <row r="129" spans="1:14" s="184" customFormat="1" ht="18.75" customHeight="1">
      <c r="A129" s="196">
        <v>2011302</v>
      </c>
      <c r="B129" s="199" t="s">
        <v>80</v>
      </c>
      <c r="C129" s="198">
        <v>2</v>
      </c>
      <c r="D129" s="195">
        <f t="shared" si="2"/>
        <v>0</v>
      </c>
      <c r="F129" s="198"/>
      <c r="G129" s="198"/>
      <c r="H129" s="198"/>
      <c r="I129" s="198"/>
      <c r="J129" s="195">
        <f t="shared" si="3"/>
        <v>0</v>
      </c>
      <c r="N129" s="186"/>
    </row>
    <row r="130" spans="1:14" s="184" customFormat="1" ht="18.75" customHeight="1">
      <c r="A130" s="196">
        <v>2011303</v>
      </c>
      <c r="B130" s="199" t="s">
        <v>81</v>
      </c>
      <c r="C130" s="198"/>
      <c r="D130" s="195">
        <f t="shared" si="2"/>
        <v>0</v>
      </c>
      <c r="F130" s="198"/>
      <c r="G130" s="198"/>
      <c r="H130" s="198"/>
      <c r="I130" s="198"/>
      <c r="J130" s="195">
        <f t="shared" si="3"/>
        <v>0</v>
      </c>
      <c r="N130" s="186"/>
    </row>
    <row r="131" spans="1:14" s="184" customFormat="1" ht="18.75" customHeight="1">
      <c r="A131" s="196">
        <v>2011304</v>
      </c>
      <c r="B131" s="200" t="s">
        <v>153</v>
      </c>
      <c r="C131" s="198"/>
      <c r="D131" s="195">
        <f t="shared" si="2"/>
        <v>0</v>
      </c>
      <c r="F131" s="198"/>
      <c r="G131" s="198"/>
      <c r="H131" s="198"/>
      <c r="I131" s="198"/>
      <c r="J131" s="195">
        <f t="shared" si="3"/>
        <v>0</v>
      </c>
      <c r="N131" s="186"/>
    </row>
    <row r="132" spans="1:14" s="184" customFormat="1" ht="18.75" customHeight="1">
      <c r="A132" s="196">
        <v>2011305</v>
      </c>
      <c r="B132" s="200" t="s">
        <v>154</v>
      </c>
      <c r="C132" s="198"/>
      <c r="D132" s="195">
        <f t="shared" si="2"/>
        <v>0</v>
      </c>
      <c r="F132" s="198"/>
      <c r="G132" s="198"/>
      <c r="H132" s="198"/>
      <c r="I132" s="198"/>
      <c r="J132" s="195">
        <f t="shared" si="3"/>
        <v>0</v>
      </c>
      <c r="N132" s="186"/>
    </row>
    <row r="133" spans="1:14" s="184" customFormat="1" ht="18.75" customHeight="1">
      <c r="A133" s="196">
        <v>2011306</v>
      </c>
      <c r="B133" s="200" t="s">
        <v>155</v>
      </c>
      <c r="C133" s="198"/>
      <c r="D133" s="195">
        <f t="shared" si="2"/>
        <v>0</v>
      </c>
      <c r="F133" s="198"/>
      <c r="G133" s="198"/>
      <c r="H133" s="198"/>
      <c r="I133" s="198"/>
      <c r="J133" s="195">
        <f t="shared" si="3"/>
        <v>0</v>
      </c>
      <c r="N133" s="186"/>
    </row>
    <row r="134" spans="1:14" s="184" customFormat="1" ht="18.75" customHeight="1">
      <c r="A134" s="196">
        <v>2011307</v>
      </c>
      <c r="B134" s="199" t="s">
        <v>156</v>
      </c>
      <c r="C134" s="198"/>
      <c r="D134" s="195">
        <f t="shared" ref="D134:D197" si="4">J134</f>
        <v>0</v>
      </c>
      <c r="F134" s="198"/>
      <c r="G134" s="198"/>
      <c r="H134" s="198"/>
      <c r="I134" s="198"/>
      <c r="J134" s="195">
        <f t="shared" ref="J134:J197" si="5">SUM(F134:I134)</f>
        <v>0</v>
      </c>
      <c r="N134" s="186"/>
    </row>
    <row r="135" spans="1:14" s="184" customFormat="1" ht="18.75" customHeight="1">
      <c r="A135" s="196">
        <v>2011308</v>
      </c>
      <c r="B135" s="199" t="s">
        <v>157</v>
      </c>
      <c r="C135" s="198"/>
      <c r="D135" s="195">
        <f t="shared" si="4"/>
        <v>0</v>
      </c>
      <c r="F135" s="198"/>
      <c r="G135" s="198"/>
      <c r="H135" s="198"/>
      <c r="I135" s="198"/>
      <c r="J135" s="195">
        <f t="shared" si="5"/>
        <v>0</v>
      </c>
      <c r="N135" s="186"/>
    </row>
    <row r="136" spans="1:14" s="184" customFormat="1" ht="18.75" customHeight="1">
      <c r="A136" s="196">
        <v>2011350</v>
      </c>
      <c r="B136" s="199" t="s">
        <v>88</v>
      </c>
      <c r="C136" s="198">
        <v>260</v>
      </c>
      <c r="D136" s="195">
        <f t="shared" si="4"/>
        <v>451</v>
      </c>
      <c r="F136" s="198">
        <v>451</v>
      </c>
      <c r="G136" s="198"/>
      <c r="H136" s="198"/>
      <c r="I136" s="198"/>
      <c r="J136" s="195">
        <f t="shared" si="5"/>
        <v>451</v>
      </c>
      <c r="N136" s="186"/>
    </row>
    <row r="137" spans="1:14" s="184" customFormat="1" ht="18.75" customHeight="1">
      <c r="A137" s="196">
        <v>2011399</v>
      </c>
      <c r="B137" s="200" t="s">
        <v>158</v>
      </c>
      <c r="C137" s="198"/>
      <c r="D137" s="195">
        <f t="shared" si="4"/>
        <v>0</v>
      </c>
      <c r="F137" s="198"/>
      <c r="G137" s="198"/>
      <c r="H137" s="198"/>
      <c r="I137" s="198"/>
      <c r="J137" s="195">
        <f t="shared" si="5"/>
        <v>0</v>
      </c>
      <c r="N137" s="186"/>
    </row>
    <row r="138" spans="1:14" s="184" customFormat="1" ht="18.75" customHeight="1">
      <c r="A138" s="196">
        <v>20114</v>
      </c>
      <c r="B138" s="200" t="s">
        <v>159</v>
      </c>
      <c r="C138" s="198">
        <f>SUM(C139:C151)</f>
        <v>0</v>
      </c>
      <c r="D138" s="195">
        <f t="shared" si="4"/>
        <v>0</v>
      </c>
      <c r="F138" s="198">
        <f>SUM(F139:F151)</f>
        <v>0</v>
      </c>
      <c r="G138" s="198">
        <f>SUM(G139:G151)</f>
        <v>0</v>
      </c>
      <c r="H138" s="198">
        <f>SUM(H139:H151)</f>
        <v>0</v>
      </c>
      <c r="I138" s="198">
        <f>SUM(I139:I151)</f>
        <v>0</v>
      </c>
      <c r="J138" s="195">
        <f t="shared" si="5"/>
        <v>0</v>
      </c>
      <c r="N138" s="186"/>
    </row>
    <row r="139" spans="1:14" s="184" customFormat="1" ht="18.75" customHeight="1">
      <c r="A139" s="196">
        <v>2011401</v>
      </c>
      <c r="B139" s="200" t="s">
        <v>79</v>
      </c>
      <c r="C139" s="198"/>
      <c r="D139" s="195">
        <f t="shared" si="4"/>
        <v>0</v>
      </c>
      <c r="F139" s="198"/>
      <c r="G139" s="198"/>
      <c r="H139" s="198"/>
      <c r="I139" s="198"/>
      <c r="J139" s="195">
        <f t="shared" si="5"/>
        <v>0</v>
      </c>
      <c r="N139" s="186"/>
    </row>
    <row r="140" spans="1:14" s="184" customFormat="1" ht="18.75" customHeight="1">
      <c r="A140" s="196">
        <v>2011402</v>
      </c>
      <c r="B140" s="197" t="s">
        <v>80</v>
      </c>
      <c r="C140" s="198"/>
      <c r="D140" s="195">
        <f t="shared" si="4"/>
        <v>0</v>
      </c>
      <c r="F140" s="198"/>
      <c r="G140" s="198"/>
      <c r="H140" s="198"/>
      <c r="I140" s="198"/>
      <c r="J140" s="195">
        <f t="shared" si="5"/>
        <v>0</v>
      </c>
      <c r="N140" s="186"/>
    </row>
    <row r="141" spans="1:14" s="184" customFormat="1" ht="18.75" customHeight="1">
      <c r="A141" s="196">
        <v>2011403</v>
      </c>
      <c r="B141" s="199" t="s">
        <v>81</v>
      </c>
      <c r="C141" s="198"/>
      <c r="D141" s="195">
        <f t="shared" si="4"/>
        <v>0</v>
      </c>
      <c r="F141" s="198"/>
      <c r="G141" s="198"/>
      <c r="H141" s="198"/>
      <c r="I141" s="198"/>
      <c r="J141" s="195">
        <f t="shared" si="5"/>
        <v>0</v>
      </c>
      <c r="N141" s="186"/>
    </row>
    <row r="142" spans="1:14" s="184" customFormat="1" ht="18.75" customHeight="1">
      <c r="A142" s="196">
        <v>2011404</v>
      </c>
      <c r="B142" s="199" t="s">
        <v>160</v>
      </c>
      <c r="C142" s="198"/>
      <c r="D142" s="195">
        <f t="shared" si="4"/>
        <v>0</v>
      </c>
      <c r="F142" s="198"/>
      <c r="G142" s="198"/>
      <c r="H142" s="198"/>
      <c r="I142" s="198"/>
      <c r="J142" s="195">
        <f t="shared" si="5"/>
        <v>0</v>
      </c>
      <c r="N142" s="186"/>
    </row>
    <row r="143" spans="1:14" s="184" customFormat="1" ht="18.75" customHeight="1">
      <c r="A143" s="196">
        <v>2011405</v>
      </c>
      <c r="B143" s="199" t="s">
        <v>161</v>
      </c>
      <c r="C143" s="198"/>
      <c r="D143" s="195">
        <f t="shared" si="4"/>
        <v>0</v>
      </c>
      <c r="F143" s="198"/>
      <c r="G143" s="198"/>
      <c r="H143" s="198"/>
      <c r="I143" s="198"/>
      <c r="J143" s="195">
        <f t="shared" si="5"/>
        <v>0</v>
      </c>
      <c r="N143" s="186"/>
    </row>
    <row r="144" spans="1:14" s="184" customFormat="1" ht="18.75" customHeight="1">
      <c r="A144" s="196">
        <v>2011406</v>
      </c>
      <c r="B144" s="200" t="s">
        <v>162</v>
      </c>
      <c r="C144" s="198"/>
      <c r="D144" s="195">
        <f t="shared" si="4"/>
        <v>0</v>
      </c>
      <c r="F144" s="198"/>
      <c r="G144" s="198"/>
      <c r="H144" s="198"/>
      <c r="I144" s="198"/>
      <c r="J144" s="195">
        <f t="shared" si="5"/>
        <v>0</v>
      </c>
      <c r="N144" s="186"/>
    </row>
    <row r="145" spans="1:14" s="184" customFormat="1" ht="18.75" customHeight="1">
      <c r="A145" s="196">
        <v>2011407</v>
      </c>
      <c r="B145" s="200" t="s">
        <v>163</v>
      </c>
      <c r="C145" s="198"/>
      <c r="D145" s="195">
        <f t="shared" si="4"/>
        <v>0</v>
      </c>
      <c r="F145" s="198"/>
      <c r="G145" s="198"/>
      <c r="H145" s="198"/>
      <c r="I145" s="198"/>
      <c r="J145" s="195">
        <f t="shared" si="5"/>
        <v>0</v>
      </c>
      <c r="N145" s="186"/>
    </row>
    <row r="146" spans="1:14" s="184" customFormat="1" ht="18.75" customHeight="1">
      <c r="A146" s="196">
        <v>2011408</v>
      </c>
      <c r="B146" s="200" t="s">
        <v>164</v>
      </c>
      <c r="C146" s="198"/>
      <c r="D146" s="195">
        <f t="shared" si="4"/>
        <v>0</v>
      </c>
      <c r="F146" s="198"/>
      <c r="G146" s="198"/>
      <c r="H146" s="198"/>
      <c r="I146" s="198"/>
      <c r="J146" s="195">
        <f t="shared" si="5"/>
        <v>0</v>
      </c>
      <c r="N146" s="186"/>
    </row>
    <row r="147" spans="1:14" s="184" customFormat="1" ht="18.75" customHeight="1">
      <c r="A147" s="196">
        <v>2011409</v>
      </c>
      <c r="B147" s="199" t="s">
        <v>165</v>
      </c>
      <c r="C147" s="198"/>
      <c r="D147" s="195">
        <f t="shared" si="4"/>
        <v>0</v>
      </c>
      <c r="F147" s="198"/>
      <c r="G147" s="198"/>
      <c r="H147" s="198"/>
      <c r="I147" s="198"/>
      <c r="J147" s="195">
        <f t="shared" si="5"/>
        <v>0</v>
      </c>
      <c r="N147" s="186"/>
    </row>
    <row r="148" spans="1:14" s="184" customFormat="1" ht="18.75" customHeight="1">
      <c r="A148" s="196">
        <v>2011410</v>
      </c>
      <c r="B148" s="201" t="s">
        <v>1139</v>
      </c>
      <c r="C148" s="198"/>
      <c r="D148" s="195">
        <f t="shared" si="4"/>
        <v>0</v>
      </c>
      <c r="F148" s="198"/>
      <c r="G148" s="198"/>
      <c r="H148" s="198"/>
      <c r="I148" s="198"/>
      <c r="J148" s="195">
        <f t="shared" si="5"/>
        <v>0</v>
      </c>
      <c r="N148" s="186"/>
    </row>
    <row r="149" spans="1:14" s="184" customFormat="1" ht="18.75" customHeight="1">
      <c r="A149" s="196">
        <v>2011411</v>
      </c>
      <c r="B149" s="201" t="s">
        <v>1140</v>
      </c>
      <c r="C149" s="198"/>
      <c r="D149" s="195">
        <f t="shared" si="4"/>
        <v>0</v>
      </c>
      <c r="F149" s="198"/>
      <c r="G149" s="198"/>
      <c r="H149" s="198"/>
      <c r="I149" s="198"/>
      <c r="J149" s="195">
        <f t="shared" si="5"/>
        <v>0</v>
      </c>
      <c r="N149" s="186"/>
    </row>
    <row r="150" spans="1:14" s="184" customFormat="1" ht="18.75" customHeight="1">
      <c r="A150" s="196">
        <v>2011450</v>
      </c>
      <c r="B150" s="199" t="s">
        <v>88</v>
      </c>
      <c r="C150" s="198"/>
      <c r="D150" s="195">
        <f t="shared" si="4"/>
        <v>0</v>
      </c>
      <c r="F150" s="198"/>
      <c r="G150" s="198"/>
      <c r="H150" s="198"/>
      <c r="I150" s="198"/>
      <c r="J150" s="195">
        <f t="shared" si="5"/>
        <v>0</v>
      </c>
      <c r="N150" s="186"/>
    </row>
    <row r="151" spans="1:14" s="184" customFormat="1" ht="18.75" customHeight="1">
      <c r="A151" s="196">
        <v>2011499</v>
      </c>
      <c r="B151" s="199" t="s">
        <v>166</v>
      </c>
      <c r="C151" s="198"/>
      <c r="D151" s="195">
        <f t="shared" si="4"/>
        <v>0</v>
      </c>
      <c r="F151" s="198"/>
      <c r="G151" s="198"/>
      <c r="H151" s="198"/>
      <c r="I151" s="198"/>
      <c r="J151" s="195">
        <f t="shared" si="5"/>
        <v>0</v>
      </c>
      <c r="N151" s="186"/>
    </row>
    <row r="152" spans="1:14" s="184" customFormat="1" ht="18.75" customHeight="1">
      <c r="A152" s="196">
        <v>20123</v>
      </c>
      <c r="B152" s="199" t="s">
        <v>170</v>
      </c>
      <c r="C152" s="198">
        <f>SUM(C153:C158)</f>
        <v>4</v>
      </c>
      <c r="D152" s="195">
        <f t="shared" si="4"/>
        <v>4</v>
      </c>
      <c r="F152" s="198">
        <f>SUM(F153:F158)</f>
        <v>4</v>
      </c>
      <c r="G152" s="198">
        <f>SUM(G153:G158)</f>
        <v>0</v>
      </c>
      <c r="H152" s="198">
        <f>SUM(H153:H158)</f>
        <v>0</v>
      </c>
      <c r="I152" s="198">
        <f>SUM(I153:I158)</f>
        <v>0</v>
      </c>
      <c r="J152" s="195">
        <f t="shared" si="5"/>
        <v>4</v>
      </c>
      <c r="N152" s="186"/>
    </row>
    <row r="153" spans="1:14" s="184" customFormat="1" ht="18.75" customHeight="1">
      <c r="A153" s="196">
        <v>2012301</v>
      </c>
      <c r="B153" s="199" t="s">
        <v>79</v>
      </c>
      <c r="C153" s="198"/>
      <c r="D153" s="195">
        <f t="shared" si="4"/>
        <v>0</v>
      </c>
      <c r="F153" s="198"/>
      <c r="G153" s="198"/>
      <c r="H153" s="198"/>
      <c r="I153" s="198"/>
      <c r="J153" s="195">
        <f t="shared" si="5"/>
        <v>0</v>
      </c>
      <c r="N153" s="186"/>
    </row>
    <row r="154" spans="1:14" s="184" customFormat="1" ht="18.75" customHeight="1">
      <c r="A154" s="196">
        <v>2012302</v>
      </c>
      <c r="B154" s="199" t="s">
        <v>80</v>
      </c>
      <c r="C154" s="198"/>
      <c r="D154" s="195">
        <f t="shared" si="4"/>
        <v>0</v>
      </c>
      <c r="F154" s="198"/>
      <c r="G154" s="198"/>
      <c r="H154" s="198"/>
      <c r="I154" s="198"/>
      <c r="J154" s="195">
        <f t="shared" si="5"/>
        <v>0</v>
      </c>
      <c r="N154" s="186"/>
    </row>
    <row r="155" spans="1:14" s="184" customFormat="1" ht="18.75" customHeight="1">
      <c r="A155" s="196">
        <v>2012303</v>
      </c>
      <c r="B155" s="200" t="s">
        <v>81</v>
      </c>
      <c r="C155" s="198"/>
      <c r="D155" s="195">
        <f t="shared" si="4"/>
        <v>0</v>
      </c>
      <c r="F155" s="198"/>
      <c r="G155" s="198"/>
      <c r="H155" s="198"/>
      <c r="I155" s="198"/>
      <c r="J155" s="195">
        <f t="shared" si="5"/>
        <v>0</v>
      </c>
      <c r="N155" s="186"/>
    </row>
    <row r="156" spans="1:14" s="184" customFormat="1" ht="18.75" customHeight="1">
      <c r="A156" s="196">
        <v>2012304</v>
      </c>
      <c r="B156" s="200" t="s">
        <v>171</v>
      </c>
      <c r="C156" s="198"/>
      <c r="D156" s="195">
        <f t="shared" si="4"/>
        <v>0</v>
      </c>
      <c r="F156" s="198"/>
      <c r="G156" s="198"/>
      <c r="H156" s="198"/>
      <c r="I156" s="198"/>
      <c r="J156" s="195">
        <f t="shared" si="5"/>
        <v>0</v>
      </c>
      <c r="N156" s="186"/>
    </row>
    <row r="157" spans="1:14" s="184" customFormat="1" ht="18.75" customHeight="1">
      <c r="A157" s="196">
        <v>2012350</v>
      </c>
      <c r="B157" s="200" t="s">
        <v>88</v>
      </c>
      <c r="C157" s="198"/>
      <c r="D157" s="195">
        <f t="shared" si="4"/>
        <v>0</v>
      </c>
      <c r="F157" s="198"/>
      <c r="G157" s="198"/>
      <c r="H157" s="198"/>
      <c r="I157" s="198"/>
      <c r="J157" s="195">
        <f t="shared" si="5"/>
        <v>0</v>
      </c>
      <c r="N157" s="186"/>
    </row>
    <row r="158" spans="1:14" s="184" customFormat="1" ht="18.75" customHeight="1">
      <c r="A158" s="196">
        <v>2012399</v>
      </c>
      <c r="B158" s="197" t="s">
        <v>172</v>
      </c>
      <c r="C158" s="198">
        <v>4</v>
      </c>
      <c r="D158" s="195">
        <f t="shared" si="4"/>
        <v>4</v>
      </c>
      <c r="F158" s="198">
        <v>4</v>
      </c>
      <c r="G158" s="198"/>
      <c r="H158" s="198"/>
      <c r="I158" s="198"/>
      <c r="J158" s="195">
        <f t="shared" si="5"/>
        <v>4</v>
      </c>
      <c r="N158" s="186"/>
    </row>
    <row r="159" spans="1:14" s="184" customFormat="1" ht="18.75" customHeight="1">
      <c r="A159" s="196">
        <v>20125</v>
      </c>
      <c r="B159" s="199" t="s">
        <v>1141</v>
      </c>
      <c r="C159" s="198">
        <f>SUM(C160:C166)</f>
        <v>0</v>
      </c>
      <c r="D159" s="195">
        <f t="shared" si="4"/>
        <v>0</v>
      </c>
      <c r="F159" s="198">
        <f>SUM(F160:F166)</f>
        <v>0</v>
      </c>
      <c r="G159" s="198">
        <f>SUM(G160:G166)</f>
        <v>0</v>
      </c>
      <c r="H159" s="198">
        <f>SUM(H160:H166)</f>
        <v>0</v>
      </c>
      <c r="I159" s="198">
        <f>SUM(I160:I166)</f>
        <v>0</v>
      </c>
      <c r="J159" s="195">
        <f t="shared" si="5"/>
        <v>0</v>
      </c>
      <c r="N159" s="186"/>
    </row>
    <row r="160" spans="1:14" s="184" customFormat="1" ht="18.75" customHeight="1">
      <c r="A160" s="196">
        <v>2012501</v>
      </c>
      <c r="B160" s="199" t="s">
        <v>79</v>
      </c>
      <c r="C160" s="198"/>
      <c r="D160" s="195">
        <f t="shared" si="4"/>
        <v>0</v>
      </c>
      <c r="F160" s="198"/>
      <c r="G160" s="198"/>
      <c r="H160" s="198"/>
      <c r="I160" s="198"/>
      <c r="J160" s="195">
        <f t="shared" si="5"/>
        <v>0</v>
      </c>
      <c r="N160" s="186"/>
    </row>
    <row r="161" spans="1:14" s="184" customFormat="1" ht="18.75" customHeight="1">
      <c r="A161" s="196">
        <v>2012502</v>
      </c>
      <c r="B161" s="200" t="s">
        <v>80</v>
      </c>
      <c r="C161" s="198"/>
      <c r="D161" s="195">
        <f t="shared" si="4"/>
        <v>0</v>
      </c>
      <c r="F161" s="198"/>
      <c r="G161" s="198"/>
      <c r="H161" s="198"/>
      <c r="I161" s="198"/>
      <c r="J161" s="195">
        <f t="shared" si="5"/>
        <v>0</v>
      </c>
      <c r="N161" s="186"/>
    </row>
    <row r="162" spans="1:14" s="184" customFormat="1" ht="18.75" customHeight="1">
      <c r="A162" s="196">
        <v>2012503</v>
      </c>
      <c r="B162" s="200" t="s">
        <v>81</v>
      </c>
      <c r="C162" s="198"/>
      <c r="D162" s="195">
        <f t="shared" si="4"/>
        <v>0</v>
      </c>
      <c r="F162" s="198"/>
      <c r="G162" s="198"/>
      <c r="H162" s="198"/>
      <c r="I162" s="198"/>
      <c r="J162" s="195">
        <f t="shared" si="5"/>
        <v>0</v>
      </c>
      <c r="N162" s="186"/>
    </row>
    <row r="163" spans="1:14" s="184" customFormat="1" ht="18.75" customHeight="1">
      <c r="A163" s="196">
        <v>2012504</v>
      </c>
      <c r="B163" s="200" t="s">
        <v>173</v>
      </c>
      <c r="C163" s="198"/>
      <c r="D163" s="195">
        <f t="shared" si="4"/>
        <v>0</v>
      </c>
      <c r="F163" s="198"/>
      <c r="G163" s="198"/>
      <c r="H163" s="198"/>
      <c r="I163" s="198"/>
      <c r="J163" s="195">
        <f t="shared" si="5"/>
        <v>0</v>
      </c>
      <c r="N163" s="186"/>
    </row>
    <row r="164" spans="1:14" s="184" customFormat="1" ht="18.75" customHeight="1">
      <c r="A164" s="196">
        <v>2012505</v>
      </c>
      <c r="B164" s="197" t="s">
        <v>174</v>
      </c>
      <c r="C164" s="198"/>
      <c r="D164" s="195">
        <f t="shared" si="4"/>
        <v>0</v>
      </c>
      <c r="F164" s="198"/>
      <c r="G164" s="198"/>
      <c r="H164" s="198"/>
      <c r="I164" s="198"/>
      <c r="J164" s="195">
        <f t="shared" si="5"/>
        <v>0</v>
      </c>
      <c r="N164" s="186"/>
    </row>
    <row r="165" spans="1:14" s="184" customFormat="1" ht="18.75" customHeight="1">
      <c r="A165" s="196">
        <v>2012550</v>
      </c>
      <c r="B165" s="199" t="s">
        <v>88</v>
      </c>
      <c r="C165" s="198"/>
      <c r="D165" s="195">
        <f t="shared" si="4"/>
        <v>0</v>
      </c>
      <c r="F165" s="198"/>
      <c r="G165" s="198"/>
      <c r="H165" s="198"/>
      <c r="I165" s="198"/>
      <c r="J165" s="195">
        <f t="shared" si="5"/>
        <v>0</v>
      </c>
      <c r="N165" s="186"/>
    </row>
    <row r="166" spans="1:14" s="184" customFormat="1" ht="18.75" customHeight="1">
      <c r="A166" s="196">
        <v>2012599</v>
      </c>
      <c r="B166" s="199" t="s">
        <v>1142</v>
      </c>
      <c r="C166" s="198"/>
      <c r="D166" s="195">
        <f t="shared" si="4"/>
        <v>0</v>
      </c>
      <c r="F166" s="198"/>
      <c r="G166" s="198"/>
      <c r="H166" s="198"/>
      <c r="I166" s="198"/>
      <c r="J166" s="195">
        <f t="shared" si="5"/>
        <v>0</v>
      </c>
      <c r="N166" s="186"/>
    </row>
    <row r="167" spans="1:14" s="184" customFormat="1" ht="18.75" customHeight="1">
      <c r="A167" s="196">
        <v>20126</v>
      </c>
      <c r="B167" s="200" t="s">
        <v>176</v>
      </c>
      <c r="C167" s="198">
        <f>SUM(C168:C172)</f>
        <v>0</v>
      </c>
      <c r="D167" s="195">
        <f t="shared" si="4"/>
        <v>0</v>
      </c>
      <c r="F167" s="198">
        <f>SUM(F168:F172)</f>
        <v>0</v>
      </c>
      <c r="G167" s="198">
        <f>SUM(G168:G172)</f>
        <v>0</v>
      </c>
      <c r="H167" s="198">
        <f>SUM(H168:H172)</f>
        <v>0</v>
      </c>
      <c r="I167" s="198">
        <f>SUM(I168:I172)</f>
        <v>0</v>
      </c>
      <c r="J167" s="195">
        <f t="shared" si="5"/>
        <v>0</v>
      </c>
      <c r="N167" s="186"/>
    </row>
    <row r="168" spans="1:14" s="184" customFormat="1" ht="18.75" customHeight="1">
      <c r="A168" s="196">
        <v>2012601</v>
      </c>
      <c r="B168" s="200" t="s">
        <v>79</v>
      </c>
      <c r="C168" s="198"/>
      <c r="D168" s="195">
        <f t="shared" si="4"/>
        <v>0</v>
      </c>
      <c r="F168" s="198"/>
      <c r="G168" s="198"/>
      <c r="H168" s="198"/>
      <c r="I168" s="198"/>
      <c r="J168" s="195">
        <f t="shared" si="5"/>
        <v>0</v>
      </c>
      <c r="N168" s="186"/>
    </row>
    <row r="169" spans="1:14" s="184" customFormat="1" ht="18.75" customHeight="1">
      <c r="A169" s="196">
        <v>2012602</v>
      </c>
      <c r="B169" s="200" t="s">
        <v>80</v>
      </c>
      <c r="C169" s="198"/>
      <c r="D169" s="195">
        <f t="shared" si="4"/>
        <v>0</v>
      </c>
      <c r="F169" s="198"/>
      <c r="G169" s="198"/>
      <c r="H169" s="198"/>
      <c r="I169" s="198"/>
      <c r="J169" s="195">
        <f t="shared" si="5"/>
        <v>0</v>
      </c>
      <c r="N169" s="186"/>
    </row>
    <row r="170" spans="1:14" s="184" customFormat="1" ht="18.75" customHeight="1">
      <c r="A170" s="196">
        <v>2012603</v>
      </c>
      <c r="B170" s="199" t="s">
        <v>81</v>
      </c>
      <c r="C170" s="198"/>
      <c r="D170" s="195">
        <f t="shared" si="4"/>
        <v>0</v>
      </c>
      <c r="F170" s="198"/>
      <c r="G170" s="198"/>
      <c r="H170" s="198"/>
      <c r="I170" s="198"/>
      <c r="J170" s="195">
        <f t="shared" si="5"/>
        <v>0</v>
      </c>
      <c r="N170" s="186"/>
    </row>
    <row r="171" spans="1:14" s="184" customFormat="1" ht="18.75" customHeight="1">
      <c r="A171" s="196">
        <v>2012604</v>
      </c>
      <c r="B171" s="199" t="s">
        <v>177</v>
      </c>
      <c r="C171" s="198"/>
      <c r="D171" s="195">
        <f t="shared" si="4"/>
        <v>0</v>
      </c>
      <c r="F171" s="198"/>
      <c r="G171" s="198"/>
      <c r="H171" s="198"/>
      <c r="I171" s="198"/>
      <c r="J171" s="195">
        <f t="shared" si="5"/>
        <v>0</v>
      </c>
      <c r="N171" s="186"/>
    </row>
    <row r="172" spans="1:14" s="184" customFormat="1" ht="18.75" customHeight="1">
      <c r="A172" s="196">
        <v>2012699</v>
      </c>
      <c r="B172" s="199" t="s">
        <v>178</v>
      </c>
      <c r="C172" s="198"/>
      <c r="D172" s="195">
        <f t="shared" si="4"/>
        <v>0</v>
      </c>
      <c r="F172" s="198"/>
      <c r="G172" s="198"/>
      <c r="H172" s="198"/>
      <c r="I172" s="198"/>
      <c r="J172" s="195">
        <f t="shared" si="5"/>
        <v>0</v>
      </c>
      <c r="N172" s="186"/>
    </row>
    <row r="173" spans="1:14" s="184" customFormat="1" ht="18.75" customHeight="1">
      <c r="A173" s="196">
        <v>20128</v>
      </c>
      <c r="B173" s="200" t="s">
        <v>179</v>
      </c>
      <c r="C173" s="198">
        <f>SUM(C174:C179)</f>
        <v>0</v>
      </c>
      <c r="D173" s="195">
        <f t="shared" si="4"/>
        <v>0</v>
      </c>
      <c r="F173" s="198">
        <f>SUM(F174:F179)</f>
        <v>0</v>
      </c>
      <c r="G173" s="198">
        <f>SUM(G174:G179)</f>
        <v>0</v>
      </c>
      <c r="H173" s="198">
        <f>SUM(H174:H179)</f>
        <v>0</v>
      </c>
      <c r="I173" s="198">
        <f>SUM(I174:I179)</f>
        <v>0</v>
      </c>
      <c r="J173" s="195">
        <f t="shared" si="5"/>
        <v>0</v>
      </c>
      <c r="N173" s="186"/>
    </row>
    <row r="174" spans="1:14" s="184" customFormat="1" ht="18.75" customHeight="1">
      <c r="A174" s="196">
        <v>2012801</v>
      </c>
      <c r="B174" s="200" t="s">
        <v>79</v>
      </c>
      <c r="C174" s="198"/>
      <c r="D174" s="195">
        <f t="shared" si="4"/>
        <v>0</v>
      </c>
      <c r="F174" s="198"/>
      <c r="G174" s="198"/>
      <c r="H174" s="198"/>
      <c r="I174" s="198"/>
      <c r="J174" s="195">
        <f t="shared" si="5"/>
        <v>0</v>
      </c>
      <c r="N174" s="186"/>
    </row>
    <row r="175" spans="1:14" s="184" customFormat="1" ht="18.75" customHeight="1">
      <c r="A175" s="196">
        <v>2012802</v>
      </c>
      <c r="B175" s="200" t="s">
        <v>80</v>
      </c>
      <c r="C175" s="198"/>
      <c r="D175" s="195">
        <f t="shared" si="4"/>
        <v>0</v>
      </c>
      <c r="F175" s="198"/>
      <c r="G175" s="198"/>
      <c r="H175" s="198"/>
      <c r="I175" s="198"/>
      <c r="J175" s="195">
        <f t="shared" si="5"/>
        <v>0</v>
      </c>
      <c r="N175" s="186"/>
    </row>
    <row r="176" spans="1:14" s="184" customFormat="1" ht="18.75" customHeight="1">
      <c r="A176" s="196">
        <v>2012803</v>
      </c>
      <c r="B176" s="197" t="s">
        <v>81</v>
      </c>
      <c r="C176" s="198"/>
      <c r="D176" s="195">
        <f t="shared" si="4"/>
        <v>0</v>
      </c>
      <c r="F176" s="198"/>
      <c r="G176" s="198"/>
      <c r="H176" s="198"/>
      <c r="I176" s="198"/>
      <c r="J176" s="195">
        <f t="shared" si="5"/>
        <v>0</v>
      </c>
      <c r="N176" s="186"/>
    </row>
    <row r="177" spans="1:14" s="184" customFormat="1" ht="18.75" customHeight="1">
      <c r="A177" s="196">
        <v>2012804</v>
      </c>
      <c r="B177" s="199" t="s">
        <v>93</v>
      </c>
      <c r="C177" s="198"/>
      <c r="D177" s="195">
        <f t="shared" si="4"/>
        <v>0</v>
      </c>
      <c r="F177" s="198"/>
      <c r="G177" s="198"/>
      <c r="H177" s="198"/>
      <c r="I177" s="198"/>
      <c r="J177" s="195">
        <f t="shared" si="5"/>
        <v>0</v>
      </c>
      <c r="N177" s="186"/>
    </row>
    <row r="178" spans="1:14" s="184" customFormat="1" ht="18.75" customHeight="1">
      <c r="A178" s="196">
        <v>2012850</v>
      </c>
      <c r="B178" s="199" t="s">
        <v>88</v>
      </c>
      <c r="C178" s="198"/>
      <c r="D178" s="195">
        <f t="shared" si="4"/>
        <v>0</v>
      </c>
      <c r="F178" s="198"/>
      <c r="G178" s="198"/>
      <c r="H178" s="198"/>
      <c r="I178" s="198"/>
      <c r="J178" s="195">
        <f t="shared" si="5"/>
        <v>0</v>
      </c>
      <c r="N178" s="186"/>
    </row>
    <row r="179" spans="1:14" s="184" customFormat="1" ht="18.75" customHeight="1">
      <c r="A179" s="196">
        <v>2012899</v>
      </c>
      <c r="B179" s="199" t="s">
        <v>180</v>
      </c>
      <c r="C179" s="198"/>
      <c r="D179" s="195">
        <f t="shared" si="4"/>
        <v>0</v>
      </c>
      <c r="F179" s="198"/>
      <c r="G179" s="198"/>
      <c r="H179" s="198"/>
      <c r="I179" s="198"/>
      <c r="J179" s="195">
        <f t="shared" si="5"/>
        <v>0</v>
      </c>
      <c r="N179" s="186"/>
    </row>
    <row r="180" spans="1:14" s="184" customFormat="1" ht="18.75" customHeight="1">
      <c r="A180" s="196">
        <v>20129</v>
      </c>
      <c r="B180" s="200" t="s">
        <v>181</v>
      </c>
      <c r="C180" s="198">
        <f>SUM(C181:C186)</f>
        <v>12</v>
      </c>
      <c r="D180" s="195">
        <f t="shared" si="4"/>
        <v>14</v>
      </c>
      <c r="F180" s="198">
        <f>SUM(F181:F186)</f>
        <v>14</v>
      </c>
      <c r="G180" s="198">
        <f>SUM(G181:G186)</f>
        <v>0</v>
      </c>
      <c r="H180" s="198">
        <f>SUM(H181:H186)</f>
        <v>0</v>
      </c>
      <c r="I180" s="198">
        <f>SUM(I181:I186)</f>
        <v>0</v>
      </c>
      <c r="J180" s="195">
        <f t="shared" si="5"/>
        <v>14</v>
      </c>
      <c r="N180" s="186"/>
    </row>
    <row r="181" spans="1:14" s="184" customFormat="1" ht="18.75" customHeight="1">
      <c r="A181" s="196">
        <v>2012901</v>
      </c>
      <c r="B181" s="200" t="s">
        <v>79</v>
      </c>
      <c r="C181" s="198"/>
      <c r="D181" s="195">
        <f t="shared" si="4"/>
        <v>0</v>
      </c>
      <c r="F181" s="198"/>
      <c r="G181" s="198"/>
      <c r="H181" s="198"/>
      <c r="I181" s="198"/>
      <c r="J181" s="195">
        <f t="shared" si="5"/>
        <v>0</v>
      </c>
      <c r="N181" s="186"/>
    </row>
    <row r="182" spans="1:14" s="184" customFormat="1" ht="18.75" customHeight="1">
      <c r="A182" s="196">
        <v>2012902</v>
      </c>
      <c r="B182" s="200" t="s">
        <v>80</v>
      </c>
      <c r="C182" s="198"/>
      <c r="D182" s="195">
        <f t="shared" si="4"/>
        <v>0</v>
      </c>
      <c r="F182" s="198"/>
      <c r="G182" s="198"/>
      <c r="H182" s="198"/>
      <c r="I182" s="198"/>
      <c r="J182" s="195">
        <f t="shared" si="5"/>
        <v>0</v>
      </c>
      <c r="N182" s="186"/>
    </row>
    <row r="183" spans="1:14" s="184" customFormat="1" ht="18.75" customHeight="1">
      <c r="A183" s="196">
        <v>2012903</v>
      </c>
      <c r="B183" s="199" t="s">
        <v>81</v>
      </c>
      <c r="C183" s="198"/>
      <c r="D183" s="195">
        <f t="shared" si="4"/>
        <v>0</v>
      </c>
      <c r="F183" s="198"/>
      <c r="G183" s="198"/>
      <c r="H183" s="198"/>
      <c r="I183" s="198"/>
      <c r="J183" s="195">
        <f t="shared" si="5"/>
        <v>0</v>
      </c>
      <c r="N183" s="186"/>
    </row>
    <row r="184" spans="1:14" s="184" customFormat="1" ht="18.75" customHeight="1">
      <c r="A184" s="196">
        <v>2012906</v>
      </c>
      <c r="B184" s="201" t="s">
        <v>1143</v>
      </c>
      <c r="C184" s="198"/>
      <c r="D184" s="195">
        <f t="shared" si="4"/>
        <v>0</v>
      </c>
      <c r="F184" s="198"/>
      <c r="G184" s="198"/>
      <c r="H184" s="198"/>
      <c r="I184" s="198"/>
      <c r="J184" s="195">
        <f t="shared" si="5"/>
        <v>0</v>
      </c>
      <c r="N184" s="186"/>
    </row>
    <row r="185" spans="1:14" s="184" customFormat="1" ht="18.75" customHeight="1">
      <c r="A185" s="196">
        <v>2012950</v>
      </c>
      <c r="B185" s="200" t="s">
        <v>88</v>
      </c>
      <c r="C185" s="198"/>
      <c r="D185" s="195">
        <f t="shared" si="4"/>
        <v>0</v>
      </c>
      <c r="F185" s="198"/>
      <c r="G185" s="198"/>
      <c r="H185" s="198"/>
      <c r="I185" s="198"/>
      <c r="J185" s="195">
        <f t="shared" si="5"/>
        <v>0</v>
      </c>
      <c r="N185" s="186"/>
    </row>
    <row r="186" spans="1:14" s="184" customFormat="1" ht="18.75" customHeight="1">
      <c r="A186" s="196">
        <v>2012999</v>
      </c>
      <c r="B186" s="200" t="s">
        <v>182</v>
      </c>
      <c r="C186" s="198">
        <v>12</v>
      </c>
      <c r="D186" s="195">
        <f t="shared" si="4"/>
        <v>14</v>
      </c>
      <c r="F186" s="198">
        <v>14</v>
      </c>
      <c r="G186" s="198"/>
      <c r="H186" s="198"/>
      <c r="I186" s="198"/>
      <c r="J186" s="195">
        <f t="shared" si="5"/>
        <v>14</v>
      </c>
      <c r="N186" s="186"/>
    </row>
    <row r="187" spans="1:14" s="184" customFormat="1" ht="18.75" customHeight="1">
      <c r="A187" s="196">
        <v>20131</v>
      </c>
      <c r="B187" s="200" t="s">
        <v>183</v>
      </c>
      <c r="C187" s="198">
        <f>SUM(C188:C193)</f>
        <v>85</v>
      </c>
      <c r="D187" s="195">
        <f t="shared" si="4"/>
        <v>122</v>
      </c>
      <c r="F187" s="198">
        <f>SUM(F188:F193)</f>
        <v>122</v>
      </c>
      <c r="G187" s="198">
        <f>SUM(G188:G193)</f>
        <v>0</v>
      </c>
      <c r="H187" s="198">
        <f>SUM(H188:H193)</f>
        <v>0</v>
      </c>
      <c r="I187" s="198">
        <f>SUM(I188:I193)</f>
        <v>0</v>
      </c>
      <c r="J187" s="195">
        <f t="shared" si="5"/>
        <v>122</v>
      </c>
      <c r="N187" s="186"/>
    </row>
    <row r="188" spans="1:14" s="184" customFormat="1" ht="18.75" customHeight="1">
      <c r="A188" s="196">
        <v>2013101</v>
      </c>
      <c r="B188" s="200" t="s">
        <v>79</v>
      </c>
      <c r="C188" s="198"/>
      <c r="D188" s="195">
        <f t="shared" si="4"/>
        <v>0</v>
      </c>
      <c r="F188" s="198"/>
      <c r="G188" s="198"/>
      <c r="H188" s="198"/>
      <c r="I188" s="198"/>
      <c r="J188" s="195">
        <f t="shared" si="5"/>
        <v>0</v>
      </c>
      <c r="N188" s="186"/>
    </row>
    <row r="189" spans="1:14" s="184" customFormat="1" ht="18.75" customHeight="1">
      <c r="A189" s="196">
        <v>2013102</v>
      </c>
      <c r="B189" s="199" t="s">
        <v>80</v>
      </c>
      <c r="C189" s="198">
        <v>10</v>
      </c>
      <c r="D189" s="195">
        <f t="shared" si="4"/>
        <v>0</v>
      </c>
      <c r="F189" s="198"/>
      <c r="G189" s="198"/>
      <c r="H189" s="198"/>
      <c r="I189" s="198"/>
      <c r="J189" s="195">
        <f t="shared" si="5"/>
        <v>0</v>
      </c>
      <c r="N189" s="186"/>
    </row>
    <row r="190" spans="1:14" s="184" customFormat="1" ht="18.75" customHeight="1">
      <c r="A190" s="196">
        <v>2013103</v>
      </c>
      <c r="B190" s="199" t="s">
        <v>81</v>
      </c>
      <c r="C190" s="198"/>
      <c r="D190" s="195">
        <f t="shared" si="4"/>
        <v>0</v>
      </c>
      <c r="F190" s="198"/>
      <c r="G190" s="198"/>
      <c r="H190" s="198"/>
      <c r="I190" s="198"/>
      <c r="J190" s="195">
        <f t="shared" si="5"/>
        <v>0</v>
      </c>
      <c r="N190" s="186"/>
    </row>
    <row r="191" spans="1:14" s="184" customFormat="1" ht="18.75" customHeight="1">
      <c r="A191" s="196">
        <v>2013105</v>
      </c>
      <c r="B191" s="199" t="s">
        <v>184</v>
      </c>
      <c r="C191" s="198"/>
      <c r="D191" s="195">
        <f t="shared" si="4"/>
        <v>0</v>
      </c>
      <c r="F191" s="198"/>
      <c r="G191" s="198"/>
      <c r="H191" s="198"/>
      <c r="I191" s="198"/>
      <c r="J191" s="195">
        <f t="shared" si="5"/>
        <v>0</v>
      </c>
      <c r="N191" s="186"/>
    </row>
    <row r="192" spans="1:14" s="184" customFormat="1" ht="18.75" customHeight="1">
      <c r="A192" s="196">
        <v>2013150</v>
      </c>
      <c r="B192" s="200" t="s">
        <v>88</v>
      </c>
      <c r="C192" s="198"/>
      <c r="D192" s="195">
        <f t="shared" si="4"/>
        <v>0</v>
      </c>
      <c r="F192" s="198"/>
      <c r="G192" s="198"/>
      <c r="H192" s="198"/>
      <c r="I192" s="198"/>
      <c r="J192" s="195">
        <f t="shared" si="5"/>
        <v>0</v>
      </c>
      <c r="N192" s="186"/>
    </row>
    <row r="193" spans="1:14" s="184" customFormat="1" ht="18.75" customHeight="1">
      <c r="A193" s="196">
        <v>2013199</v>
      </c>
      <c r="B193" s="200" t="s">
        <v>185</v>
      </c>
      <c r="C193" s="198">
        <v>75</v>
      </c>
      <c r="D193" s="195">
        <f t="shared" si="4"/>
        <v>122</v>
      </c>
      <c r="F193" s="198">
        <v>122</v>
      </c>
      <c r="G193" s="198"/>
      <c r="H193" s="198"/>
      <c r="I193" s="198"/>
      <c r="J193" s="195">
        <f t="shared" si="5"/>
        <v>122</v>
      </c>
      <c r="N193" s="186"/>
    </row>
    <row r="194" spans="1:14" s="184" customFormat="1" ht="18.75" customHeight="1">
      <c r="A194" s="196">
        <v>20132</v>
      </c>
      <c r="B194" s="200" t="s">
        <v>186</v>
      </c>
      <c r="C194" s="202">
        <f>SUM(C195:C200)</f>
        <v>107</v>
      </c>
      <c r="D194" s="195">
        <f t="shared" si="4"/>
        <v>376</v>
      </c>
      <c r="F194" s="202">
        <f>SUM(F195:F200)</f>
        <v>376</v>
      </c>
      <c r="G194" s="202">
        <f>SUM(G195:G200)</f>
        <v>0</v>
      </c>
      <c r="H194" s="202">
        <f>SUM(H195:H200)</f>
        <v>0</v>
      </c>
      <c r="I194" s="202">
        <f>SUM(I195:I200)</f>
        <v>0</v>
      </c>
      <c r="J194" s="195">
        <f t="shared" si="5"/>
        <v>376</v>
      </c>
      <c r="N194" s="186"/>
    </row>
    <row r="195" spans="1:14" s="184" customFormat="1" ht="18.75" customHeight="1">
      <c r="A195" s="196">
        <v>2013201</v>
      </c>
      <c r="B195" s="199" t="s">
        <v>79</v>
      </c>
      <c r="C195" s="198"/>
      <c r="D195" s="195">
        <f t="shared" si="4"/>
        <v>9</v>
      </c>
      <c r="F195" s="198">
        <v>9</v>
      </c>
      <c r="G195" s="198"/>
      <c r="H195" s="198"/>
      <c r="I195" s="198"/>
      <c r="J195" s="195">
        <f t="shared" si="5"/>
        <v>9</v>
      </c>
      <c r="N195" s="186"/>
    </row>
    <row r="196" spans="1:14" s="184" customFormat="1" ht="18.75" customHeight="1">
      <c r="A196" s="196">
        <v>2013202</v>
      </c>
      <c r="B196" s="199" t="s">
        <v>80</v>
      </c>
      <c r="C196" s="198"/>
      <c r="D196" s="195">
        <f t="shared" si="4"/>
        <v>0</v>
      </c>
      <c r="F196" s="198"/>
      <c r="G196" s="198"/>
      <c r="H196" s="198"/>
      <c r="I196" s="198"/>
      <c r="J196" s="195">
        <f t="shared" si="5"/>
        <v>0</v>
      </c>
      <c r="N196" s="186"/>
    </row>
    <row r="197" spans="1:14" s="184" customFormat="1" ht="18.75" customHeight="1">
      <c r="A197" s="196">
        <v>2013203</v>
      </c>
      <c r="B197" s="199" t="s">
        <v>81</v>
      </c>
      <c r="C197" s="198"/>
      <c r="D197" s="195">
        <f t="shared" si="4"/>
        <v>0</v>
      </c>
      <c r="F197" s="198"/>
      <c r="G197" s="198"/>
      <c r="H197" s="198"/>
      <c r="I197" s="198"/>
      <c r="J197" s="195">
        <f t="shared" si="5"/>
        <v>0</v>
      </c>
      <c r="N197" s="186"/>
    </row>
    <row r="198" spans="1:14" s="184" customFormat="1" ht="18.75" customHeight="1">
      <c r="A198" s="196">
        <v>2013204</v>
      </c>
      <c r="B198" s="201" t="s">
        <v>1144</v>
      </c>
      <c r="C198" s="198"/>
      <c r="D198" s="195">
        <f t="shared" ref="D198:D261" si="6">J198</f>
        <v>0</v>
      </c>
      <c r="F198" s="198"/>
      <c r="G198" s="198"/>
      <c r="H198" s="198"/>
      <c r="I198" s="198"/>
      <c r="J198" s="195">
        <f t="shared" ref="J198:J261" si="7">SUM(F198:I198)</f>
        <v>0</v>
      </c>
      <c r="N198" s="186"/>
    </row>
    <row r="199" spans="1:14" s="184" customFormat="1" ht="18.75" customHeight="1">
      <c r="A199" s="196">
        <v>2013250</v>
      </c>
      <c r="B199" s="199" t="s">
        <v>88</v>
      </c>
      <c r="C199" s="198"/>
      <c r="D199" s="195">
        <f t="shared" si="6"/>
        <v>0</v>
      </c>
      <c r="F199" s="198"/>
      <c r="G199" s="198"/>
      <c r="H199" s="198"/>
      <c r="I199" s="198"/>
      <c r="J199" s="195">
        <f t="shared" si="7"/>
        <v>0</v>
      </c>
      <c r="N199" s="186"/>
    </row>
    <row r="200" spans="1:14" s="184" customFormat="1" ht="18.75" customHeight="1">
      <c r="A200" s="196">
        <v>2013299</v>
      </c>
      <c r="B200" s="200" t="s">
        <v>187</v>
      </c>
      <c r="C200" s="198">
        <v>107</v>
      </c>
      <c r="D200" s="195">
        <f t="shared" si="6"/>
        <v>367</v>
      </c>
      <c r="F200" s="198">
        <v>367</v>
      </c>
      <c r="G200" s="198"/>
      <c r="H200" s="198"/>
      <c r="I200" s="198"/>
      <c r="J200" s="195">
        <f t="shared" si="7"/>
        <v>367</v>
      </c>
      <c r="N200" s="186"/>
    </row>
    <row r="201" spans="1:14" s="184" customFormat="1" ht="18.75" customHeight="1">
      <c r="A201" s="196">
        <v>20133</v>
      </c>
      <c r="B201" s="200" t="s">
        <v>188</v>
      </c>
      <c r="C201" s="202">
        <f>SUM(C202:C206)</f>
        <v>0</v>
      </c>
      <c r="D201" s="195">
        <f t="shared" si="6"/>
        <v>0</v>
      </c>
      <c r="F201" s="202">
        <f>SUM(F202:F206)</f>
        <v>0</v>
      </c>
      <c r="G201" s="202">
        <f>SUM(G202:G206)</f>
        <v>0</v>
      </c>
      <c r="H201" s="202">
        <f>SUM(H202:H206)</f>
        <v>0</v>
      </c>
      <c r="I201" s="202">
        <f>SUM(I202:I206)</f>
        <v>0</v>
      </c>
      <c r="J201" s="195">
        <f t="shared" si="7"/>
        <v>0</v>
      </c>
      <c r="N201" s="186"/>
    </row>
    <row r="202" spans="1:14" s="184" customFormat="1" ht="18.75" customHeight="1">
      <c r="A202" s="196">
        <v>2013301</v>
      </c>
      <c r="B202" s="197" t="s">
        <v>79</v>
      </c>
      <c r="C202" s="198"/>
      <c r="D202" s="195">
        <f t="shared" si="6"/>
        <v>0</v>
      </c>
      <c r="F202" s="198"/>
      <c r="G202" s="198"/>
      <c r="H202" s="198"/>
      <c r="I202" s="198"/>
      <c r="J202" s="195">
        <f t="shared" si="7"/>
        <v>0</v>
      </c>
      <c r="N202" s="186"/>
    </row>
    <row r="203" spans="1:14" s="184" customFormat="1" ht="18.75" customHeight="1">
      <c r="A203" s="196">
        <v>2013302</v>
      </c>
      <c r="B203" s="199" t="s">
        <v>80</v>
      </c>
      <c r="C203" s="198"/>
      <c r="D203" s="195">
        <f t="shared" si="6"/>
        <v>0</v>
      </c>
      <c r="F203" s="198"/>
      <c r="G203" s="198"/>
      <c r="H203" s="198"/>
      <c r="I203" s="198"/>
      <c r="J203" s="195">
        <f t="shared" si="7"/>
        <v>0</v>
      </c>
      <c r="N203" s="186"/>
    </row>
    <row r="204" spans="1:14" s="184" customFormat="1" ht="18.75" customHeight="1">
      <c r="A204" s="196">
        <v>2013303</v>
      </c>
      <c r="B204" s="199" t="s">
        <v>81</v>
      </c>
      <c r="C204" s="198"/>
      <c r="D204" s="195">
        <f t="shared" si="6"/>
        <v>0</v>
      </c>
      <c r="F204" s="198"/>
      <c r="G204" s="198"/>
      <c r="H204" s="198"/>
      <c r="I204" s="198"/>
      <c r="J204" s="195">
        <f t="shared" si="7"/>
        <v>0</v>
      </c>
      <c r="N204" s="186"/>
    </row>
    <row r="205" spans="1:14" s="184" customFormat="1" ht="18.75" customHeight="1">
      <c r="A205" s="196">
        <v>2013350</v>
      </c>
      <c r="B205" s="199" t="s">
        <v>88</v>
      </c>
      <c r="C205" s="198"/>
      <c r="D205" s="195">
        <f t="shared" si="6"/>
        <v>0</v>
      </c>
      <c r="F205" s="198"/>
      <c r="G205" s="198"/>
      <c r="H205" s="198"/>
      <c r="I205" s="198"/>
      <c r="J205" s="195">
        <f t="shared" si="7"/>
        <v>0</v>
      </c>
      <c r="N205" s="186"/>
    </row>
    <row r="206" spans="1:14" s="184" customFormat="1" ht="18.75" customHeight="1">
      <c r="A206" s="196">
        <v>2013399</v>
      </c>
      <c r="B206" s="200" t="s">
        <v>189</v>
      </c>
      <c r="C206" s="198"/>
      <c r="D206" s="195">
        <f t="shared" si="6"/>
        <v>0</v>
      </c>
      <c r="F206" s="198"/>
      <c r="G206" s="198"/>
      <c r="H206" s="198"/>
      <c r="I206" s="198"/>
      <c r="J206" s="195">
        <f t="shared" si="7"/>
        <v>0</v>
      </c>
      <c r="N206" s="186"/>
    </row>
    <row r="207" spans="1:14" s="184" customFormat="1" ht="18.75" customHeight="1">
      <c r="A207" s="196">
        <v>20134</v>
      </c>
      <c r="B207" s="200" t="s">
        <v>190</v>
      </c>
      <c r="C207" s="198">
        <f>SUM(C208:C214)</f>
        <v>0</v>
      </c>
      <c r="D207" s="195">
        <f t="shared" si="6"/>
        <v>0</v>
      </c>
      <c r="F207" s="198">
        <f>SUM(F208:F214)</f>
        <v>0</v>
      </c>
      <c r="G207" s="198">
        <f>SUM(G208:G214)</f>
        <v>0</v>
      </c>
      <c r="H207" s="198">
        <f>SUM(H208:H214)</f>
        <v>0</v>
      </c>
      <c r="I207" s="198">
        <f>SUM(I208:I214)</f>
        <v>0</v>
      </c>
      <c r="J207" s="195">
        <f t="shared" si="7"/>
        <v>0</v>
      </c>
      <c r="N207" s="186"/>
    </row>
    <row r="208" spans="1:14" s="184" customFormat="1" ht="18.75" customHeight="1">
      <c r="A208" s="196">
        <v>2013401</v>
      </c>
      <c r="B208" s="200" t="s">
        <v>79</v>
      </c>
      <c r="C208" s="198"/>
      <c r="D208" s="195">
        <f t="shared" si="6"/>
        <v>0</v>
      </c>
      <c r="F208" s="198"/>
      <c r="G208" s="198"/>
      <c r="H208" s="198"/>
      <c r="I208" s="198"/>
      <c r="J208" s="195">
        <f t="shared" si="7"/>
        <v>0</v>
      </c>
      <c r="N208" s="186"/>
    </row>
    <row r="209" spans="1:14" s="184" customFormat="1" ht="18.75" customHeight="1">
      <c r="A209" s="196">
        <v>2013402</v>
      </c>
      <c r="B209" s="199" t="s">
        <v>80</v>
      </c>
      <c r="C209" s="198"/>
      <c r="D209" s="195">
        <f t="shared" si="6"/>
        <v>0</v>
      </c>
      <c r="F209" s="198"/>
      <c r="G209" s="198"/>
      <c r="H209" s="198"/>
      <c r="I209" s="198"/>
      <c r="J209" s="195">
        <f t="shared" si="7"/>
        <v>0</v>
      </c>
      <c r="N209" s="186"/>
    </row>
    <row r="210" spans="1:14" s="184" customFormat="1" ht="18.75" customHeight="1">
      <c r="A210" s="196">
        <v>2013403</v>
      </c>
      <c r="B210" s="199" t="s">
        <v>81</v>
      </c>
      <c r="C210" s="198"/>
      <c r="D210" s="195">
        <f t="shared" si="6"/>
        <v>0</v>
      </c>
      <c r="F210" s="198"/>
      <c r="G210" s="198"/>
      <c r="H210" s="198"/>
      <c r="I210" s="198"/>
      <c r="J210" s="195">
        <f t="shared" si="7"/>
        <v>0</v>
      </c>
      <c r="N210" s="186"/>
    </row>
    <row r="211" spans="1:14" s="184" customFormat="1" ht="18.75" customHeight="1">
      <c r="A211" s="196">
        <v>2013404</v>
      </c>
      <c r="B211" s="201" t="s">
        <v>1145</v>
      </c>
      <c r="C211" s="198"/>
      <c r="D211" s="195">
        <f t="shared" si="6"/>
        <v>0</v>
      </c>
      <c r="F211" s="198"/>
      <c r="G211" s="198"/>
      <c r="H211" s="198"/>
      <c r="I211" s="198"/>
      <c r="J211" s="195">
        <f t="shared" si="7"/>
        <v>0</v>
      </c>
      <c r="N211" s="186"/>
    </row>
    <row r="212" spans="1:14" s="184" customFormat="1" ht="18.75" customHeight="1">
      <c r="A212" s="196">
        <v>2013405</v>
      </c>
      <c r="B212" s="201" t="s">
        <v>175</v>
      </c>
      <c r="C212" s="198"/>
      <c r="D212" s="195">
        <f t="shared" si="6"/>
        <v>0</v>
      </c>
      <c r="F212" s="198"/>
      <c r="G212" s="198"/>
      <c r="H212" s="198"/>
      <c r="I212" s="198"/>
      <c r="J212" s="195">
        <f t="shared" si="7"/>
        <v>0</v>
      </c>
      <c r="N212" s="186"/>
    </row>
    <row r="213" spans="1:14" s="184" customFormat="1" ht="18.75" customHeight="1">
      <c r="A213" s="196">
        <v>2013450</v>
      </c>
      <c r="B213" s="199" t="s">
        <v>88</v>
      </c>
      <c r="C213" s="198"/>
      <c r="D213" s="195">
        <f t="shared" si="6"/>
        <v>0</v>
      </c>
      <c r="F213" s="198"/>
      <c r="G213" s="198"/>
      <c r="H213" s="198"/>
      <c r="I213" s="198"/>
      <c r="J213" s="195">
        <f t="shared" si="7"/>
        <v>0</v>
      </c>
      <c r="N213" s="186"/>
    </row>
    <row r="214" spans="1:14" s="184" customFormat="1" ht="18.75" customHeight="1">
      <c r="A214" s="196">
        <v>2013499</v>
      </c>
      <c r="B214" s="200" t="s">
        <v>191</v>
      </c>
      <c r="C214" s="198"/>
      <c r="D214" s="195">
        <f t="shared" si="6"/>
        <v>0</v>
      </c>
      <c r="F214" s="198"/>
      <c r="G214" s="198"/>
      <c r="H214" s="198"/>
      <c r="I214" s="198"/>
      <c r="J214" s="195">
        <f t="shared" si="7"/>
        <v>0</v>
      </c>
      <c r="N214" s="186"/>
    </row>
    <row r="215" spans="1:14" s="184" customFormat="1" ht="18.75" customHeight="1">
      <c r="A215" s="196">
        <v>20135</v>
      </c>
      <c r="B215" s="200" t="s">
        <v>192</v>
      </c>
      <c r="C215" s="198">
        <f>SUM(C216:C220)</f>
        <v>0</v>
      </c>
      <c r="D215" s="195">
        <f t="shared" si="6"/>
        <v>0</v>
      </c>
      <c r="F215" s="198">
        <f>SUM(F216:F220)</f>
        <v>0</v>
      </c>
      <c r="G215" s="198">
        <f>SUM(G216:G220)</f>
        <v>0</v>
      </c>
      <c r="H215" s="198">
        <f>SUM(H216:H220)</f>
        <v>0</v>
      </c>
      <c r="I215" s="198">
        <f>SUM(I216:I220)</f>
        <v>0</v>
      </c>
      <c r="J215" s="195">
        <f t="shared" si="7"/>
        <v>0</v>
      </c>
      <c r="N215" s="186"/>
    </row>
    <row r="216" spans="1:14" s="184" customFormat="1" ht="18.75" customHeight="1">
      <c r="A216" s="196">
        <v>2013501</v>
      </c>
      <c r="B216" s="200" t="s">
        <v>79</v>
      </c>
      <c r="C216" s="198"/>
      <c r="D216" s="195">
        <f t="shared" si="6"/>
        <v>0</v>
      </c>
      <c r="F216" s="198"/>
      <c r="G216" s="198"/>
      <c r="H216" s="198"/>
      <c r="I216" s="198"/>
      <c r="J216" s="195">
        <f t="shared" si="7"/>
        <v>0</v>
      </c>
      <c r="N216" s="186"/>
    </row>
    <row r="217" spans="1:14" s="184" customFormat="1" ht="18.75" customHeight="1">
      <c r="A217" s="196">
        <v>2013502</v>
      </c>
      <c r="B217" s="197" t="s">
        <v>80</v>
      </c>
      <c r="C217" s="198"/>
      <c r="D217" s="195">
        <f t="shared" si="6"/>
        <v>0</v>
      </c>
      <c r="F217" s="198"/>
      <c r="G217" s="198"/>
      <c r="H217" s="198"/>
      <c r="I217" s="198"/>
      <c r="J217" s="195">
        <f t="shared" si="7"/>
        <v>0</v>
      </c>
      <c r="N217" s="186"/>
    </row>
    <row r="218" spans="1:14" s="184" customFormat="1" ht="18.75" customHeight="1">
      <c r="A218" s="196">
        <v>2013503</v>
      </c>
      <c r="B218" s="199" t="s">
        <v>81</v>
      </c>
      <c r="C218" s="198"/>
      <c r="D218" s="195">
        <f t="shared" si="6"/>
        <v>0</v>
      </c>
      <c r="F218" s="198"/>
      <c r="G218" s="198"/>
      <c r="H218" s="198"/>
      <c r="I218" s="198"/>
      <c r="J218" s="195">
        <f t="shared" si="7"/>
        <v>0</v>
      </c>
      <c r="N218" s="186"/>
    </row>
    <row r="219" spans="1:14" s="184" customFormat="1" ht="18.75" customHeight="1">
      <c r="A219" s="196">
        <v>2013550</v>
      </c>
      <c r="B219" s="199" t="s">
        <v>88</v>
      </c>
      <c r="C219" s="198"/>
      <c r="D219" s="195">
        <f t="shared" si="6"/>
        <v>0</v>
      </c>
      <c r="F219" s="198"/>
      <c r="G219" s="198"/>
      <c r="H219" s="198"/>
      <c r="I219" s="198"/>
      <c r="J219" s="195">
        <f t="shared" si="7"/>
        <v>0</v>
      </c>
      <c r="N219" s="186"/>
    </row>
    <row r="220" spans="1:14" s="184" customFormat="1" ht="18.75" customHeight="1">
      <c r="A220" s="196">
        <v>2013599</v>
      </c>
      <c r="B220" s="199" t="s">
        <v>193</v>
      </c>
      <c r="C220" s="198"/>
      <c r="D220" s="195">
        <f t="shared" si="6"/>
        <v>0</v>
      </c>
      <c r="F220" s="198"/>
      <c r="G220" s="198"/>
      <c r="H220" s="198"/>
      <c r="I220" s="198"/>
      <c r="J220" s="195">
        <f t="shared" si="7"/>
        <v>0</v>
      </c>
      <c r="N220" s="186"/>
    </row>
    <row r="221" spans="1:14" s="184" customFormat="1" ht="18.75" customHeight="1">
      <c r="A221" s="196">
        <v>20136</v>
      </c>
      <c r="B221" s="200" t="s">
        <v>194</v>
      </c>
      <c r="C221" s="198">
        <f>SUM(C222:C226)</f>
        <v>5</v>
      </c>
      <c r="D221" s="195">
        <f t="shared" si="6"/>
        <v>0</v>
      </c>
      <c r="F221" s="198">
        <f>SUM(F222:F226)</f>
        <v>0</v>
      </c>
      <c r="G221" s="198">
        <f>SUM(G222:G226)</f>
        <v>0</v>
      </c>
      <c r="H221" s="198">
        <f>SUM(H222:H226)</f>
        <v>0</v>
      </c>
      <c r="I221" s="198">
        <f>SUM(I222:I226)</f>
        <v>0</v>
      </c>
      <c r="J221" s="195">
        <f t="shared" si="7"/>
        <v>0</v>
      </c>
      <c r="N221" s="186"/>
    </row>
    <row r="222" spans="1:14" s="184" customFormat="1" ht="18.75" customHeight="1">
      <c r="A222" s="196">
        <v>2013601</v>
      </c>
      <c r="B222" s="200" t="s">
        <v>79</v>
      </c>
      <c r="C222" s="198"/>
      <c r="D222" s="195">
        <f t="shared" si="6"/>
        <v>0</v>
      </c>
      <c r="F222" s="198"/>
      <c r="G222" s="198"/>
      <c r="H222" s="198"/>
      <c r="I222" s="198"/>
      <c r="J222" s="195">
        <f t="shared" si="7"/>
        <v>0</v>
      </c>
      <c r="N222" s="186"/>
    </row>
    <row r="223" spans="1:14" s="184" customFormat="1" ht="18.75" customHeight="1">
      <c r="A223" s="196">
        <v>2013602</v>
      </c>
      <c r="B223" s="200" t="s">
        <v>80</v>
      </c>
      <c r="C223" s="198"/>
      <c r="D223" s="195">
        <f t="shared" si="6"/>
        <v>0</v>
      </c>
      <c r="F223" s="198"/>
      <c r="G223" s="198"/>
      <c r="H223" s="198"/>
      <c r="I223" s="198"/>
      <c r="J223" s="195">
        <f t="shared" si="7"/>
        <v>0</v>
      </c>
      <c r="N223" s="186"/>
    </row>
    <row r="224" spans="1:14" s="184" customFormat="1" ht="18.75" customHeight="1">
      <c r="A224" s="196">
        <v>2013603</v>
      </c>
      <c r="B224" s="199" t="s">
        <v>81</v>
      </c>
      <c r="C224" s="198"/>
      <c r="D224" s="195">
        <f t="shared" si="6"/>
        <v>0</v>
      </c>
      <c r="F224" s="198"/>
      <c r="G224" s="198"/>
      <c r="H224" s="198"/>
      <c r="I224" s="198"/>
      <c r="J224" s="195">
        <f t="shared" si="7"/>
        <v>0</v>
      </c>
      <c r="N224" s="186"/>
    </row>
    <row r="225" spans="1:14" s="184" customFormat="1" ht="18.75" customHeight="1">
      <c r="A225" s="196">
        <v>2013650</v>
      </c>
      <c r="B225" s="199" t="s">
        <v>88</v>
      </c>
      <c r="C225" s="198"/>
      <c r="D225" s="195">
        <f t="shared" si="6"/>
        <v>0</v>
      </c>
      <c r="F225" s="198"/>
      <c r="G225" s="198"/>
      <c r="H225" s="198"/>
      <c r="I225" s="198"/>
      <c r="J225" s="195">
        <f t="shared" si="7"/>
        <v>0</v>
      </c>
      <c r="N225" s="186"/>
    </row>
    <row r="226" spans="1:14" s="184" customFormat="1" ht="18.75" customHeight="1">
      <c r="A226" s="196">
        <v>2013699</v>
      </c>
      <c r="B226" s="199" t="s">
        <v>195</v>
      </c>
      <c r="C226" s="198">
        <v>5</v>
      </c>
      <c r="D226" s="195">
        <f t="shared" si="6"/>
        <v>0</v>
      </c>
      <c r="F226" s="198"/>
      <c r="G226" s="198"/>
      <c r="H226" s="198"/>
      <c r="I226" s="198"/>
      <c r="J226" s="195">
        <f t="shared" si="7"/>
        <v>0</v>
      </c>
      <c r="N226" s="186"/>
    </row>
    <row r="227" spans="1:14" s="184" customFormat="1" ht="18.75" customHeight="1">
      <c r="A227" s="196">
        <v>20137</v>
      </c>
      <c r="B227" s="201" t="s">
        <v>1146</v>
      </c>
      <c r="C227" s="198">
        <f>SUM(C228:C232)</f>
        <v>0</v>
      </c>
      <c r="D227" s="195">
        <f t="shared" si="6"/>
        <v>10</v>
      </c>
      <c r="F227" s="198">
        <f>SUM(F228:F232)</f>
        <v>10</v>
      </c>
      <c r="G227" s="198">
        <f>SUM(G228:G232)</f>
        <v>0</v>
      </c>
      <c r="H227" s="198">
        <f>SUM(H228:H232)</f>
        <v>0</v>
      </c>
      <c r="I227" s="198">
        <f>SUM(I228:I232)</f>
        <v>0</v>
      </c>
      <c r="J227" s="195">
        <f t="shared" si="7"/>
        <v>10</v>
      </c>
      <c r="N227" s="186"/>
    </row>
    <row r="228" spans="1:14" s="184" customFormat="1" ht="18.75" customHeight="1">
      <c r="A228" s="196">
        <v>2013701</v>
      </c>
      <c r="B228" s="201" t="s">
        <v>79</v>
      </c>
      <c r="C228" s="198"/>
      <c r="D228" s="195">
        <f t="shared" si="6"/>
        <v>0</v>
      </c>
      <c r="F228" s="198"/>
      <c r="G228" s="198"/>
      <c r="H228" s="198"/>
      <c r="I228" s="198"/>
      <c r="J228" s="195">
        <f t="shared" si="7"/>
        <v>0</v>
      </c>
      <c r="N228" s="186"/>
    </row>
    <row r="229" spans="1:14" s="184" customFormat="1" ht="18.75" customHeight="1">
      <c r="A229" s="196">
        <v>2013702</v>
      </c>
      <c r="B229" s="201" t="s">
        <v>80</v>
      </c>
      <c r="C229" s="198"/>
      <c r="D229" s="195">
        <f t="shared" si="6"/>
        <v>10</v>
      </c>
      <c r="F229" s="198">
        <v>10</v>
      </c>
      <c r="G229" s="198"/>
      <c r="H229" s="198"/>
      <c r="I229" s="198"/>
      <c r="J229" s="195">
        <f t="shared" si="7"/>
        <v>10</v>
      </c>
      <c r="N229" s="186"/>
    </row>
    <row r="230" spans="1:14" s="184" customFormat="1" ht="18.75" customHeight="1">
      <c r="A230" s="196">
        <v>2013703</v>
      </c>
      <c r="B230" s="201" t="s">
        <v>81</v>
      </c>
      <c r="C230" s="198"/>
      <c r="D230" s="195">
        <f t="shared" si="6"/>
        <v>0</v>
      </c>
      <c r="F230" s="198"/>
      <c r="G230" s="198"/>
      <c r="H230" s="198"/>
      <c r="I230" s="198"/>
      <c r="J230" s="195">
        <f t="shared" si="7"/>
        <v>0</v>
      </c>
      <c r="N230" s="186"/>
    </row>
    <row r="231" spans="1:14" s="184" customFormat="1" ht="18.75" customHeight="1">
      <c r="A231" s="196">
        <v>2013750</v>
      </c>
      <c r="B231" s="201" t="s">
        <v>88</v>
      </c>
      <c r="C231" s="198"/>
      <c r="D231" s="195">
        <f t="shared" si="6"/>
        <v>0</v>
      </c>
      <c r="F231" s="198"/>
      <c r="G231" s="198"/>
      <c r="H231" s="198"/>
      <c r="I231" s="198"/>
      <c r="J231" s="195">
        <f t="shared" si="7"/>
        <v>0</v>
      </c>
      <c r="N231" s="186"/>
    </row>
    <row r="232" spans="1:14" s="184" customFormat="1" ht="18.75" customHeight="1">
      <c r="A232" s="196">
        <v>2013799</v>
      </c>
      <c r="B232" s="201" t="s">
        <v>1147</v>
      </c>
      <c r="C232" s="198"/>
      <c r="D232" s="195">
        <f t="shared" si="6"/>
        <v>0</v>
      </c>
      <c r="F232" s="198"/>
      <c r="G232" s="198"/>
      <c r="H232" s="198"/>
      <c r="I232" s="198"/>
      <c r="J232" s="195">
        <f t="shared" si="7"/>
        <v>0</v>
      </c>
      <c r="N232" s="186"/>
    </row>
    <row r="233" spans="1:14" s="184" customFormat="1" ht="18.75" customHeight="1">
      <c r="A233" s="196">
        <v>20138</v>
      </c>
      <c r="B233" s="201" t="s">
        <v>1148</v>
      </c>
      <c r="C233" s="198">
        <f>SUM(C234:C249)</f>
        <v>705</v>
      </c>
      <c r="D233" s="195">
        <f t="shared" si="6"/>
        <v>800</v>
      </c>
      <c r="F233" s="198">
        <f>SUM(F234:F249)</f>
        <v>800</v>
      </c>
      <c r="G233" s="198">
        <f>SUM(G234:G249)</f>
        <v>0</v>
      </c>
      <c r="H233" s="198">
        <f>SUM(H234:H249)</f>
        <v>0</v>
      </c>
      <c r="I233" s="198">
        <f>SUM(I234:I249)</f>
        <v>0</v>
      </c>
      <c r="J233" s="195">
        <f t="shared" si="7"/>
        <v>800</v>
      </c>
      <c r="N233" s="186"/>
    </row>
    <row r="234" spans="1:14" s="184" customFormat="1" ht="18.75" customHeight="1">
      <c r="A234" s="196">
        <v>2013801</v>
      </c>
      <c r="B234" s="201" t="s">
        <v>79</v>
      </c>
      <c r="C234" s="198">
        <v>606</v>
      </c>
      <c r="D234" s="195">
        <f t="shared" si="6"/>
        <v>711</v>
      </c>
      <c r="F234" s="198">
        <v>711</v>
      </c>
      <c r="G234" s="198"/>
      <c r="H234" s="198"/>
      <c r="I234" s="198"/>
      <c r="J234" s="195">
        <f t="shared" si="7"/>
        <v>711</v>
      </c>
      <c r="N234" s="186"/>
    </row>
    <row r="235" spans="1:14" s="184" customFormat="1" ht="18.75" customHeight="1">
      <c r="A235" s="196">
        <v>2013802</v>
      </c>
      <c r="B235" s="201" t="s">
        <v>80</v>
      </c>
      <c r="C235" s="198">
        <v>33</v>
      </c>
      <c r="D235" s="195">
        <f t="shared" si="6"/>
        <v>0</v>
      </c>
      <c r="F235" s="198"/>
      <c r="G235" s="198"/>
      <c r="H235" s="198"/>
      <c r="I235" s="198"/>
      <c r="J235" s="195">
        <f t="shared" si="7"/>
        <v>0</v>
      </c>
      <c r="N235" s="186"/>
    </row>
    <row r="236" spans="1:14" s="184" customFormat="1" ht="18.75" customHeight="1">
      <c r="A236" s="196">
        <v>2013803</v>
      </c>
      <c r="B236" s="201" t="s">
        <v>81</v>
      </c>
      <c r="C236" s="198"/>
      <c r="D236" s="195">
        <f t="shared" si="6"/>
        <v>0</v>
      </c>
      <c r="F236" s="198"/>
      <c r="G236" s="198"/>
      <c r="H236" s="198"/>
      <c r="I236" s="198"/>
      <c r="J236" s="195">
        <f t="shared" si="7"/>
        <v>0</v>
      </c>
      <c r="N236" s="186"/>
    </row>
    <row r="237" spans="1:14" s="184" customFormat="1" ht="18.75" customHeight="1">
      <c r="A237" s="196">
        <v>2013804</v>
      </c>
      <c r="B237" s="201" t="s">
        <v>1149</v>
      </c>
      <c r="C237" s="198">
        <v>12</v>
      </c>
      <c r="D237" s="195">
        <f t="shared" si="6"/>
        <v>0</v>
      </c>
      <c r="F237" s="198"/>
      <c r="G237" s="198"/>
      <c r="H237" s="198"/>
      <c r="I237" s="198"/>
      <c r="J237" s="195">
        <f t="shared" si="7"/>
        <v>0</v>
      </c>
      <c r="N237" s="186"/>
    </row>
    <row r="238" spans="1:14" s="184" customFormat="1" ht="18.75" customHeight="1">
      <c r="A238" s="196">
        <v>2013805</v>
      </c>
      <c r="B238" s="201" t="s">
        <v>1150</v>
      </c>
      <c r="C238" s="198"/>
      <c r="D238" s="195">
        <f t="shared" si="6"/>
        <v>0</v>
      </c>
      <c r="F238" s="198"/>
      <c r="G238" s="198"/>
      <c r="H238" s="198"/>
      <c r="I238" s="198"/>
      <c r="J238" s="195">
        <f t="shared" si="7"/>
        <v>0</v>
      </c>
      <c r="N238" s="186"/>
    </row>
    <row r="239" spans="1:14" s="184" customFormat="1" ht="18.75" customHeight="1">
      <c r="A239" s="196">
        <v>2013806</v>
      </c>
      <c r="B239" s="201" t="s">
        <v>167</v>
      </c>
      <c r="C239" s="198"/>
      <c r="D239" s="195">
        <f t="shared" si="6"/>
        <v>0</v>
      </c>
      <c r="F239" s="198"/>
      <c r="G239" s="198"/>
      <c r="H239" s="198"/>
      <c r="I239" s="198"/>
      <c r="J239" s="195">
        <f t="shared" si="7"/>
        <v>0</v>
      </c>
      <c r="N239" s="186"/>
    </row>
    <row r="240" spans="1:14" s="184" customFormat="1" ht="18.75" customHeight="1">
      <c r="A240" s="196">
        <v>2013807</v>
      </c>
      <c r="B240" s="201" t="s">
        <v>1151</v>
      </c>
      <c r="C240" s="198"/>
      <c r="D240" s="195">
        <f t="shared" si="6"/>
        <v>0</v>
      </c>
      <c r="F240" s="198"/>
      <c r="G240" s="198"/>
      <c r="H240" s="198"/>
      <c r="I240" s="198"/>
      <c r="J240" s="195">
        <f t="shared" si="7"/>
        <v>0</v>
      </c>
      <c r="N240" s="186"/>
    </row>
    <row r="241" spans="1:14" s="184" customFormat="1" ht="18.75" customHeight="1">
      <c r="A241" s="196">
        <v>2013808</v>
      </c>
      <c r="B241" s="201" t="s">
        <v>122</v>
      </c>
      <c r="C241" s="198"/>
      <c r="D241" s="195">
        <f t="shared" si="6"/>
        <v>0</v>
      </c>
      <c r="F241" s="198"/>
      <c r="G241" s="198"/>
      <c r="H241" s="198"/>
      <c r="I241" s="198"/>
      <c r="J241" s="195">
        <f t="shared" si="7"/>
        <v>0</v>
      </c>
      <c r="N241" s="186"/>
    </row>
    <row r="242" spans="1:14" s="184" customFormat="1" ht="18.75" customHeight="1">
      <c r="A242" s="196">
        <v>2013809</v>
      </c>
      <c r="B242" s="201" t="s">
        <v>1152</v>
      </c>
      <c r="C242" s="198"/>
      <c r="D242" s="195">
        <f t="shared" si="6"/>
        <v>0</v>
      </c>
      <c r="F242" s="198"/>
      <c r="G242" s="198"/>
      <c r="H242" s="198"/>
      <c r="I242" s="198"/>
      <c r="J242" s="195">
        <f t="shared" si="7"/>
        <v>0</v>
      </c>
      <c r="N242" s="186"/>
    </row>
    <row r="243" spans="1:14" s="184" customFormat="1" ht="18.75" customHeight="1">
      <c r="A243" s="196">
        <v>2013810</v>
      </c>
      <c r="B243" s="201" t="s">
        <v>168</v>
      </c>
      <c r="C243" s="198"/>
      <c r="D243" s="195">
        <f t="shared" si="6"/>
        <v>0</v>
      </c>
      <c r="F243" s="198"/>
      <c r="G243" s="198"/>
      <c r="H243" s="198"/>
      <c r="I243" s="198"/>
      <c r="J243" s="195">
        <f t="shared" si="7"/>
        <v>0</v>
      </c>
      <c r="N243" s="186"/>
    </row>
    <row r="244" spans="1:14" s="184" customFormat="1" ht="18.75" customHeight="1">
      <c r="A244" s="196">
        <v>2013811</v>
      </c>
      <c r="B244" s="201" t="s">
        <v>169</v>
      </c>
      <c r="C244" s="198"/>
      <c r="D244" s="195">
        <f t="shared" si="6"/>
        <v>0</v>
      </c>
      <c r="F244" s="198"/>
      <c r="G244" s="198"/>
      <c r="H244" s="198"/>
      <c r="I244" s="198"/>
      <c r="J244" s="195">
        <f t="shared" si="7"/>
        <v>0</v>
      </c>
      <c r="N244" s="186"/>
    </row>
    <row r="245" spans="1:14" s="184" customFormat="1" ht="18.75" customHeight="1">
      <c r="A245" s="196">
        <v>2013812</v>
      </c>
      <c r="B245" s="201" t="s">
        <v>516</v>
      </c>
      <c r="C245" s="198"/>
      <c r="D245" s="195">
        <f t="shared" si="6"/>
        <v>0</v>
      </c>
      <c r="F245" s="198"/>
      <c r="G245" s="198"/>
      <c r="H245" s="198"/>
      <c r="I245" s="198"/>
      <c r="J245" s="195">
        <f t="shared" si="7"/>
        <v>0</v>
      </c>
      <c r="N245" s="186"/>
    </row>
    <row r="246" spans="1:14" s="184" customFormat="1" ht="18.75" customHeight="1">
      <c r="A246" s="196">
        <v>2013813</v>
      </c>
      <c r="B246" s="201" t="s">
        <v>518</v>
      </c>
      <c r="C246" s="198"/>
      <c r="D246" s="195">
        <f t="shared" si="6"/>
        <v>0</v>
      </c>
      <c r="F246" s="198"/>
      <c r="G246" s="198"/>
      <c r="H246" s="198"/>
      <c r="I246" s="198"/>
      <c r="J246" s="195">
        <f t="shared" si="7"/>
        <v>0</v>
      </c>
      <c r="N246" s="186"/>
    </row>
    <row r="247" spans="1:14" s="184" customFormat="1" ht="18.75" customHeight="1">
      <c r="A247" s="196">
        <v>2013814</v>
      </c>
      <c r="B247" s="201" t="s">
        <v>517</v>
      </c>
      <c r="C247" s="198"/>
      <c r="D247" s="195">
        <f t="shared" si="6"/>
        <v>0</v>
      </c>
      <c r="F247" s="198"/>
      <c r="G247" s="198"/>
      <c r="H247" s="198"/>
      <c r="I247" s="198"/>
      <c r="J247" s="195">
        <f t="shared" si="7"/>
        <v>0</v>
      </c>
      <c r="N247" s="186"/>
    </row>
    <row r="248" spans="1:14" s="184" customFormat="1" ht="18.75" customHeight="1">
      <c r="A248" s="196">
        <v>2013850</v>
      </c>
      <c r="B248" s="201" t="s">
        <v>88</v>
      </c>
      <c r="C248" s="198">
        <v>54</v>
      </c>
      <c r="D248" s="195">
        <f t="shared" si="6"/>
        <v>89</v>
      </c>
      <c r="F248" s="198">
        <v>89</v>
      </c>
      <c r="G248" s="198"/>
      <c r="H248" s="198"/>
      <c r="I248" s="198"/>
      <c r="J248" s="195">
        <f t="shared" si="7"/>
        <v>89</v>
      </c>
      <c r="N248" s="186"/>
    </row>
    <row r="249" spans="1:14" s="184" customFormat="1" ht="18.75" customHeight="1">
      <c r="A249" s="196">
        <v>2013899</v>
      </c>
      <c r="B249" s="201" t="s">
        <v>1153</v>
      </c>
      <c r="C249" s="198"/>
      <c r="D249" s="195">
        <f t="shared" si="6"/>
        <v>0</v>
      </c>
      <c r="F249" s="198"/>
      <c r="G249" s="198"/>
      <c r="H249" s="198"/>
      <c r="I249" s="198"/>
      <c r="J249" s="195">
        <f t="shared" si="7"/>
        <v>0</v>
      </c>
      <c r="N249" s="186"/>
    </row>
    <row r="250" spans="1:14" s="184" customFormat="1" ht="18.75" customHeight="1">
      <c r="A250" s="196">
        <v>20199</v>
      </c>
      <c r="B250" s="200" t="s">
        <v>196</v>
      </c>
      <c r="C250" s="198">
        <f>SUM(C251:C252)</f>
        <v>20488</v>
      </c>
      <c r="D250" s="195">
        <f t="shared" si="6"/>
        <v>1162</v>
      </c>
      <c r="F250" s="198">
        <f>SUM(F251:F252)</f>
        <v>1064</v>
      </c>
      <c r="G250" s="198">
        <f>SUM(G251:G252)</f>
        <v>98</v>
      </c>
      <c r="H250" s="198">
        <f>SUM(H251:H252)</f>
        <v>0</v>
      </c>
      <c r="I250" s="198">
        <f>SUM(I251:I252)</f>
        <v>0</v>
      </c>
      <c r="J250" s="195">
        <f t="shared" si="7"/>
        <v>1162</v>
      </c>
      <c r="N250" s="186"/>
    </row>
    <row r="251" spans="1:14" s="184" customFormat="1" ht="18.75" customHeight="1">
      <c r="A251" s="196">
        <v>2019901</v>
      </c>
      <c r="B251" s="200" t="s">
        <v>197</v>
      </c>
      <c r="C251" s="198"/>
      <c r="D251" s="195">
        <f t="shared" si="6"/>
        <v>0</v>
      </c>
      <c r="F251" s="198"/>
      <c r="G251" s="198"/>
      <c r="H251" s="198"/>
      <c r="I251" s="198"/>
      <c r="J251" s="195">
        <f t="shared" si="7"/>
        <v>0</v>
      </c>
      <c r="N251" s="186"/>
    </row>
    <row r="252" spans="1:14" s="184" customFormat="1" ht="18.75" customHeight="1">
      <c r="A252" s="196">
        <v>2019999</v>
      </c>
      <c r="B252" s="200" t="s">
        <v>198</v>
      </c>
      <c r="C252" s="198">
        <v>20488</v>
      </c>
      <c r="D252" s="195">
        <f t="shared" si="6"/>
        <v>1162</v>
      </c>
      <c r="F252" s="198">
        <v>1064</v>
      </c>
      <c r="G252" s="198">
        <v>98</v>
      </c>
      <c r="H252" s="198"/>
      <c r="I252" s="198"/>
      <c r="J252" s="195">
        <f t="shared" si="7"/>
        <v>1162</v>
      </c>
      <c r="N252" s="186"/>
    </row>
    <row r="253" spans="1:14" s="184" customFormat="1" ht="18.75" customHeight="1">
      <c r="A253" s="196">
        <v>202</v>
      </c>
      <c r="B253" s="197" t="s">
        <v>199</v>
      </c>
      <c r="C253" s="198">
        <f>SUM(C254:C255)</f>
        <v>0</v>
      </c>
      <c r="D253" s="195">
        <f t="shared" si="6"/>
        <v>0</v>
      </c>
      <c r="F253" s="198">
        <f>SUM(F254:F255)</f>
        <v>0</v>
      </c>
      <c r="G253" s="198">
        <f>SUM(G254:G255)</f>
        <v>0</v>
      </c>
      <c r="H253" s="198">
        <f>SUM(H254:H255)</f>
        <v>0</v>
      </c>
      <c r="I253" s="198">
        <f>SUM(I254:I255)</f>
        <v>0</v>
      </c>
      <c r="J253" s="195">
        <f t="shared" si="7"/>
        <v>0</v>
      </c>
      <c r="N253" s="186"/>
    </row>
    <row r="254" spans="1:14" s="184" customFormat="1" ht="18.75" customHeight="1">
      <c r="A254" s="196">
        <v>20205</v>
      </c>
      <c r="B254" s="199" t="s">
        <v>200</v>
      </c>
      <c r="C254" s="198"/>
      <c r="D254" s="195">
        <f t="shared" si="6"/>
        <v>0</v>
      </c>
      <c r="F254" s="198"/>
      <c r="G254" s="198"/>
      <c r="H254" s="198"/>
      <c r="I254" s="198"/>
      <c r="J254" s="195">
        <f t="shared" si="7"/>
        <v>0</v>
      </c>
      <c r="N254" s="186"/>
    </row>
    <row r="255" spans="1:14" s="184" customFormat="1" ht="18.75" customHeight="1">
      <c r="A255" s="196">
        <v>20299</v>
      </c>
      <c r="B255" s="199" t="s">
        <v>201</v>
      </c>
      <c r="C255" s="198"/>
      <c r="D255" s="195">
        <f t="shared" si="6"/>
        <v>0</v>
      </c>
      <c r="F255" s="198"/>
      <c r="G255" s="198"/>
      <c r="H255" s="198"/>
      <c r="I255" s="198"/>
      <c r="J255" s="195">
        <f t="shared" si="7"/>
        <v>0</v>
      </c>
      <c r="N255" s="186"/>
    </row>
    <row r="256" spans="1:14" s="184" customFormat="1" ht="18.75" customHeight="1">
      <c r="A256" s="196">
        <v>203</v>
      </c>
      <c r="B256" s="197" t="s">
        <v>202</v>
      </c>
      <c r="C256" s="198">
        <f>SUM(C257,C267)</f>
        <v>20</v>
      </c>
      <c r="D256" s="195">
        <f t="shared" si="6"/>
        <v>870</v>
      </c>
      <c r="F256" s="198">
        <f>SUM(F257,F267)</f>
        <v>870</v>
      </c>
      <c r="G256" s="198">
        <f>SUM(G257,G267)</f>
        <v>0</v>
      </c>
      <c r="H256" s="198">
        <f>SUM(H257,H267)</f>
        <v>0</v>
      </c>
      <c r="I256" s="198">
        <f>SUM(I257,I267)</f>
        <v>0</v>
      </c>
      <c r="J256" s="195">
        <f t="shared" si="7"/>
        <v>870</v>
      </c>
      <c r="N256" s="186"/>
    </row>
    <row r="257" spans="1:14" s="184" customFormat="1" ht="18.75" customHeight="1">
      <c r="A257" s="196">
        <v>20306</v>
      </c>
      <c r="B257" s="200" t="s">
        <v>203</v>
      </c>
      <c r="C257" s="198">
        <f>SUM(C258:C266)</f>
        <v>20</v>
      </c>
      <c r="D257" s="195">
        <f t="shared" si="6"/>
        <v>870</v>
      </c>
      <c r="F257" s="198">
        <f>SUM(F258:F266)</f>
        <v>870</v>
      </c>
      <c r="G257" s="198">
        <f>SUM(G258:G266)</f>
        <v>0</v>
      </c>
      <c r="H257" s="198">
        <f>SUM(H258:H266)</f>
        <v>0</v>
      </c>
      <c r="I257" s="198">
        <f>SUM(I258:I266)</f>
        <v>0</v>
      </c>
      <c r="J257" s="195">
        <f t="shared" si="7"/>
        <v>870</v>
      </c>
      <c r="N257" s="186"/>
    </row>
    <row r="258" spans="1:14" s="184" customFormat="1" ht="18.75" customHeight="1">
      <c r="A258" s="196">
        <v>2030601</v>
      </c>
      <c r="B258" s="200" t="s">
        <v>204</v>
      </c>
      <c r="C258" s="198">
        <v>20</v>
      </c>
      <c r="D258" s="195">
        <f t="shared" si="6"/>
        <v>20</v>
      </c>
      <c r="F258" s="198">
        <v>20</v>
      </c>
      <c r="G258" s="198"/>
      <c r="H258" s="198"/>
      <c r="I258" s="198"/>
      <c r="J258" s="195">
        <f t="shared" si="7"/>
        <v>20</v>
      </c>
      <c r="N258" s="186"/>
    </row>
    <row r="259" spans="1:14" s="184" customFormat="1" ht="18.75" customHeight="1">
      <c r="A259" s="196">
        <v>2030602</v>
      </c>
      <c r="B259" s="199" t="s">
        <v>205</v>
      </c>
      <c r="C259" s="198"/>
      <c r="D259" s="195">
        <f t="shared" si="6"/>
        <v>0</v>
      </c>
      <c r="F259" s="198"/>
      <c r="G259" s="198"/>
      <c r="H259" s="198"/>
      <c r="I259" s="198"/>
      <c r="J259" s="195">
        <f t="shared" si="7"/>
        <v>0</v>
      </c>
      <c r="N259" s="186"/>
    </row>
    <row r="260" spans="1:14" s="184" customFormat="1" ht="18.75" customHeight="1">
      <c r="A260" s="196">
        <v>2030603</v>
      </c>
      <c r="B260" s="199" t="s">
        <v>206</v>
      </c>
      <c r="C260" s="198"/>
      <c r="D260" s="195">
        <f t="shared" si="6"/>
        <v>850</v>
      </c>
      <c r="F260" s="198">
        <v>850</v>
      </c>
      <c r="G260" s="198"/>
      <c r="H260" s="198"/>
      <c r="I260" s="198"/>
      <c r="J260" s="195">
        <f t="shared" si="7"/>
        <v>850</v>
      </c>
      <c r="N260" s="186"/>
    </row>
    <row r="261" spans="1:14" s="184" customFormat="1" ht="18.75" customHeight="1">
      <c r="A261" s="196">
        <v>2030604</v>
      </c>
      <c r="B261" s="199" t="s">
        <v>207</v>
      </c>
      <c r="C261" s="198"/>
      <c r="D261" s="195">
        <f t="shared" si="6"/>
        <v>0</v>
      </c>
      <c r="F261" s="198"/>
      <c r="G261" s="198"/>
      <c r="H261" s="198"/>
      <c r="I261" s="198"/>
      <c r="J261" s="195">
        <f t="shared" si="7"/>
        <v>0</v>
      </c>
      <c r="N261" s="186"/>
    </row>
    <row r="262" spans="1:14" s="184" customFormat="1" ht="18.75" customHeight="1">
      <c r="A262" s="196">
        <v>2030605</v>
      </c>
      <c r="B262" s="200" t="s">
        <v>208</v>
      </c>
      <c r="C262" s="198"/>
      <c r="D262" s="195">
        <f t="shared" ref="D262:D325" si="8">J262</f>
        <v>0</v>
      </c>
      <c r="F262" s="198"/>
      <c r="G262" s="198"/>
      <c r="H262" s="198"/>
      <c r="I262" s="198"/>
      <c r="J262" s="195">
        <f t="shared" ref="J262:J325" si="9">SUM(F262:I262)</f>
        <v>0</v>
      </c>
      <c r="N262" s="186"/>
    </row>
    <row r="263" spans="1:14" s="184" customFormat="1" ht="18.75" customHeight="1">
      <c r="A263" s="196">
        <v>2030606</v>
      </c>
      <c r="B263" s="200" t="s">
        <v>209</v>
      </c>
      <c r="C263" s="198"/>
      <c r="D263" s="195">
        <f t="shared" si="8"/>
        <v>0</v>
      </c>
      <c r="F263" s="198"/>
      <c r="G263" s="198"/>
      <c r="H263" s="198"/>
      <c r="I263" s="198"/>
      <c r="J263" s="195">
        <f t="shared" si="9"/>
        <v>0</v>
      </c>
      <c r="N263" s="186"/>
    </row>
    <row r="264" spans="1:14" s="184" customFormat="1" ht="18.75" customHeight="1">
      <c r="A264" s="196">
        <v>2030607</v>
      </c>
      <c r="B264" s="200" t="s">
        <v>210</v>
      </c>
      <c r="C264" s="198"/>
      <c r="D264" s="195">
        <f t="shared" si="8"/>
        <v>0</v>
      </c>
      <c r="F264" s="198"/>
      <c r="G264" s="198"/>
      <c r="H264" s="198"/>
      <c r="I264" s="198"/>
      <c r="J264" s="195">
        <f t="shared" si="9"/>
        <v>0</v>
      </c>
      <c r="N264" s="186"/>
    </row>
    <row r="265" spans="1:14" s="184" customFormat="1" ht="18.75" customHeight="1">
      <c r="A265" s="196">
        <v>2030608</v>
      </c>
      <c r="B265" s="200" t="s">
        <v>211</v>
      </c>
      <c r="C265" s="198"/>
      <c r="D265" s="195">
        <f t="shared" si="8"/>
        <v>0</v>
      </c>
      <c r="F265" s="198"/>
      <c r="G265" s="198"/>
      <c r="H265" s="198"/>
      <c r="I265" s="198"/>
      <c r="J265" s="195">
        <f t="shared" si="9"/>
        <v>0</v>
      </c>
      <c r="N265" s="186"/>
    </row>
    <row r="266" spans="1:14" s="184" customFormat="1" ht="18.75" customHeight="1">
      <c r="A266" s="196">
        <v>2030699</v>
      </c>
      <c r="B266" s="200" t="s">
        <v>212</v>
      </c>
      <c r="C266" s="198"/>
      <c r="D266" s="195">
        <f t="shared" si="8"/>
        <v>0</v>
      </c>
      <c r="F266" s="198"/>
      <c r="G266" s="198"/>
      <c r="H266" s="198"/>
      <c r="I266" s="198"/>
      <c r="J266" s="195">
        <f t="shared" si="9"/>
        <v>0</v>
      </c>
      <c r="N266" s="186"/>
    </row>
    <row r="267" spans="1:14" s="184" customFormat="1" ht="18.75" customHeight="1">
      <c r="A267" s="196">
        <v>20399</v>
      </c>
      <c r="B267" s="200" t="s">
        <v>213</v>
      </c>
      <c r="C267" s="198"/>
      <c r="D267" s="195">
        <f t="shared" si="8"/>
        <v>0</v>
      </c>
      <c r="F267" s="198"/>
      <c r="G267" s="198"/>
      <c r="H267" s="198"/>
      <c r="I267" s="198"/>
      <c r="J267" s="195">
        <f t="shared" si="9"/>
        <v>0</v>
      </c>
      <c r="N267" s="186"/>
    </row>
    <row r="268" spans="1:14" s="184" customFormat="1" ht="18.75" customHeight="1">
      <c r="A268" s="196">
        <v>204</v>
      </c>
      <c r="B268" s="197" t="s">
        <v>214</v>
      </c>
      <c r="C268" s="198">
        <f>SUM(C269,C272,C281,C288,C296,C305,C321,C330,C340,C348,C354)</f>
        <v>4492</v>
      </c>
      <c r="D268" s="195">
        <f t="shared" si="8"/>
        <v>5153</v>
      </c>
      <c r="F268" s="198">
        <f>SUM(F269,F272,F281,F288,F296,F305,F321,F330,F340,F348,F354)</f>
        <v>5153</v>
      </c>
      <c r="G268" s="198">
        <f>SUM(G269,G272,G281,G288,G296,G305,G321,G330,G340,G348,G354)</f>
        <v>0</v>
      </c>
      <c r="H268" s="198">
        <f>SUM(H269,H272,H281,H288,H296,H305,H321,H330,H340,H348,H354)</f>
        <v>0</v>
      </c>
      <c r="I268" s="198">
        <f>SUM(I269,I272,I281,I288,I296,I305,I321,I330,I340,I348,I354)</f>
        <v>0</v>
      </c>
      <c r="J268" s="195">
        <f t="shared" si="9"/>
        <v>5153</v>
      </c>
      <c r="N268" s="186"/>
    </row>
    <row r="269" spans="1:14" s="184" customFormat="1" ht="18.75" customHeight="1">
      <c r="A269" s="196">
        <v>20401</v>
      </c>
      <c r="B269" s="199" t="s">
        <v>1154</v>
      </c>
      <c r="C269" s="198">
        <f>SUM(C270:C271)</f>
        <v>765</v>
      </c>
      <c r="D269" s="195">
        <f t="shared" si="8"/>
        <v>920</v>
      </c>
      <c r="F269" s="198">
        <f>SUM(F270:F271)</f>
        <v>920</v>
      </c>
      <c r="G269" s="198">
        <f>SUM(G270:G271)</f>
        <v>0</v>
      </c>
      <c r="H269" s="198">
        <f>SUM(H270:H271)</f>
        <v>0</v>
      </c>
      <c r="I269" s="198">
        <f>SUM(I270:I271)</f>
        <v>0</v>
      </c>
      <c r="J269" s="195">
        <f t="shared" si="9"/>
        <v>920</v>
      </c>
      <c r="N269" s="186"/>
    </row>
    <row r="270" spans="1:14" s="184" customFormat="1" ht="18.75" customHeight="1">
      <c r="A270" s="196">
        <v>2040101</v>
      </c>
      <c r="B270" s="199" t="s">
        <v>1155</v>
      </c>
      <c r="C270" s="198"/>
      <c r="D270" s="195">
        <f t="shared" si="8"/>
        <v>0</v>
      </c>
      <c r="F270" s="198"/>
      <c r="G270" s="198"/>
      <c r="H270" s="198"/>
      <c r="I270" s="198"/>
      <c r="J270" s="195">
        <f t="shared" si="9"/>
        <v>0</v>
      </c>
      <c r="N270" s="186"/>
    </row>
    <row r="271" spans="1:14" s="184" customFormat="1" ht="18.75" customHeight="1">
      <c r="A271" s="196">
        <v>2040199</v>
      </c>
      <c r="B271" s="200" t="s">
        <v>1156</v>
      </c>
      <c r="C271" s="198">
        <v>765</v>
      </c>
      <c r="D271" s="195">
        <f t="shared" si="8"/>
        <v>920</v>
      </c>
      <c r="F271" s="198">
        <v>920</v>
      </c>
      <c r="G271" s="198"/>
      <c r="H271" s="198"/>
      <c r="I271" s="198"/>
      <c r="J271" s="195">
        <f t="shared" si="9"/>
        <v>920</v>
      </c>
      <c r="N271" s="186"/>
    </row>
    <row r="272" spans="1:14" s="184" customFormat="1" ht="18.75" customHeight="1">
      <c r="A272" s="196">
        <v>20402</v>
      </c>
      <c r="B272" s="200" t="s">
        <v>215</v>
      </c>
      <c r="C272" s="198">
        <f>SUM(C273:C280)</f>
        <v>3289</v>
      </c>
      <c r="D272" s="195">
        <f t="shared" si="8"/>
        <v>4088</v>
      </c>
      <c r="F272" s="198">
        <f>SUM(F273:F280)</f>
        <v>4088</v>
      </c>
      <c r="G272" s="198">
        <f>SUM(G273:G280)</f>
        <v>0</v>
      </c>
      <c r="H272" s="198">
        <f>SUM(H273:H280)</f>
        <v>0</v>
      </c>
      <c r="I272" s="198">
        <f>SUM(I273:I280)</f>
        <v>0</v>
      </c>
      <c r="J272" s="195">
        <f t="shared" si="9"/>
        <v>4088</v>
      </c>
      <c r="N272" s="186"/>
    </row>
    <row r="273" spans="1:14" s="184" customFormat="1" ht="18.75" customHeight="1">
      <c r="A273" s="196">
        <v>2040201</v>
      </c>
      <c r="B273" s="200" t="s">
        <v>79</v>
      </c>
      <c r="C273" s="198">
        <v>1512</v>
      </c>
      <c r="D273" s="195">
        <f t="shared" si="8"/>
        <v>2168</v>
      </c>
      <c r="F273" s="198">
        <v>2168</v>
      </c>
      <c r="G273" s="198"/>
      <c r="H273" s="198"/>
      <c r="I273" s="198"/>
      <c r="J273" s="195">
        <f t="shared" si="9"/>
        <v>2168</v>
      </c>
      <c r="N273" s="186"/>
    </row>
    <row r="274" spans="1:14" s="184" customFormat="1" ht="18.75" customHeight="1">
      <c r="A274" s="196">
        <v>2040202</v>
      </c>
      <c r="B274" s="200" t="s">
        <v>80</v>
      </c>
      <c r="C274" s="198"/>
      <c r="D274" s="195">
        <f t="shared" si="8"/>
        <v>1</v>
      </c>
      <c r="F274" s="198">
        <v>1</v>
      </c>
      <c r="G274" s="198"/>
      <c r="H274" s="198"/>
      <c r="I274" s="198"/>
      <c r="J274" s="195">
        <f t="shared" si="9"/>
        <v>1</v>
      </c>
      <c r="N274" s="186"/>
    </row>
    <row r="275" spans="1:14" s="184" customFormat="1" ht="18.75" customHeight="1">
      <c r="A275" s="196">
        <v>2040203</v>
      </c>
      <c r="B275" s="200" t="s">
        <v>81</v>
      </c>
      <c r="C275" s="198"/>
      <c r="D275" s="195">
        <f t="shared" si="8"/>
        <v>0</v>
      </c>
      <c r="F275" s="198"/>
      <c r="G275" s="198"/>
      <c r="H275" s="198"/>
      <c r="I275" s="198"/>
      <c r="J275" s="195">
        <f t="shared" si="9"/>
        <v>0</v>
      </c>
      <c r="N275" s="186"/>
    </row>
    <row r="276" spans="1:14" s="184" customFormat="1" ht="18.75" customHeight="1">
      <c r="A276" s="196">
        <v>2040219</v>
      </c>
      <c r="B276" s="200" t="s">
        <v>122</v>
      </c>
      <c r="C276" s="198"/>
      <c r="D276" s="195">
        <f t="shared" si="8"/>
        <v>0</v>
      </c>
      <c r="F276" s="198"/>
      <c r="G276" s="198"/>
      <c r="H276" s="198"/>
      <c r="I276" s="198"/>
      <c r="J276" s="195">
        <f t="shared" si="9"/>
        <v>0</v>
      </c>
      <c r="N276" s="186"/>
    </row>
    <row r="277" spans="1:14" s="184" customFormat="1" ht="18.75" customHeight="1">
      <c r="A277" s="196">
        <v>2040220</v>
      </c>
      <c r="B277" s="203" t="s">
        <v>1157</v>
      </c>
      <c r="C277" s="198">
        <v>5</v>
      </c>
      <c r="D277" s="195">
        <f t="shared" si="8"/>
        <v>0</v>
      </c>
      <c r="F277" s="198"/>
      <c r="G277" s="198"/>
      <c r="H277" s="198"/>
      <c r="I277" s="198"/>
      <c r="J277" s="195">
        <f t="shared" si="9"/>
        <v>0</v>
      </c>
      <c r="N277" s="186"/>
    </row>
    <row r="278" spans="1:14" s="184" customFormat="1" ht="18.75" customHeight="1">
      <c r="A278" s="196">
        <v>2040221</v>
      </c>
      <c r="B278" s="203" t="s">
        <v>1158</v>
      </c>
      <c r="C278" s="198"/>
      <c r="D278" s="195">
        <f t="shared" si="8"/>
        <v>0</v>
      </c>
      <c r="F278" s="198"/>
      <c r="G278" s="198"/>
      <c r="H278" s="198"/>
      <c r="I278" s="198"/>
      <c r="J278" s="195">
        <f t="shared" si="9"/>
        <v>0</v>
      </c>
      <c r="N278" s="186"/>
    </row>
    <row r="279" spans="1:14" s="184" customFormat="1" ht="18.75" customHeight="1">
      <c r="A279" s="196">
        <v>2040250</v>
      </c>
      <c r="B279" s="200" t="s">
        <v>88</v>
      </c>
      <c r="C279" s="198"/>
      <c r="D279" s="195">
        <f t="shared" si="8"/>
        <v>0</v>
      </c>
      <c r="F279" s="198"/>
      <c r="G279" s="198"/>
      <c r="H279" s="198"/>
      <c r="I279" s="198"/>
      <c r="J279" s="195">
        <f t="shared" si="9"/>
        <v>0</v>
      </c>
      <c r="N279" s="186"/>
    </row>
    <row r="280" spans="1:14" s="184" customFormat="1" ht="18.75" customHeight="1">
      <c r="A280" s="196">
        <v>2040299</v>
      </c>
      <c r="B280" s="200" t="s">
        <v>216</v>
      </c>
      <c r="C280" s="198">
        <v>1772</v>
      </c>
      <c r="D280" s="195">
        <f t="shared" si="8"/>
        <v>1919</v>
      </c>
      <c r="F280" s="198">
        <v>1919</v>
      </c>
      <c r="G280" s="198"/>
      <c r="H280" s="198"/>
      <c r="I280" s="198"/>
      <c r="J280" s="195">
        <f t="shared" si="9"/>
        <v>1919</v>
      </c>
      <c r="N280" s="186"/>
    </row>
    <row r="281" spans="1:14" s="184" customFormat="1" ht="18.75" customHeight="1">
      <c r="A281" s="196">
        <v>20403</v>
      </c>
      <c r="B281" s="199" t="s">
        <v>217</v>
      </c>
      <c r="C281" s="198">
        <f>SUM(C282:C287)</f>
        <v>0</v>
      </c>
      <c r="D281" s="195">
        <f t="shared" si="8"/>
        <v>0</v>
      </c>
      <c r="F281" s="198">
        <f>SUM(F282:F287)</f>
        <v>0</v>
      </c>
      <c r="G281" s="198">
        <f>SUM(G282:G287)</f>
        <v>0</v>
      </c>
      <c r="H281" s="198">
        <f>SUM(H282:H287)</f>
        <v>0</v>
      </c>
      <c r="I281" s="198">
        <f>SUM(I282:I287)</f>
        <v>0</v>
      </c>
      <c r="J281" s="195">
        <f t="shared" si="9"/>
        <v>0</v>
      </c>
      <c r="N281" s="186"/>
    </row>
    <row r="282" spans="1:14" s="184" customFormat="1" ht="18.75" customHeight="1">
      <c r="A282" s="196">
        <v>2040301</v>
      </c>
      <c r="B282" s="199" t="s">
        <v>79</v>
      </c>
      <c r="C282" s="198"/>
      <c r="D282" s="195">
        <f t="shared" si="8"/>
        <v>0</v>
      </c>
      <c r="F282" s="198"/>
      <c r="G282" s="198"/>
      <c r="H282" s="198"/>
      <c r="I282" s="198"/>
      <c r="J282" s="195">
        <f t="shared" si="9"/>
        <v>0</v>
      </c>
      <c r="N282" s="186"/>
    </row>
    <row r="283" spans="1:14" s="184" customFormat="1" ht="18.75" customHeight="1">
      <c r="A283" s="196">
        <v>2040302</v>
      </c>
      <c r="B283" s="199" t="s">
        <v>80</v>
      </c>
      <c r="C283" s="198"/>
      <c r="D283" s="195">
        <f t="shared" si="8"/>
        <v>0</v>
      </c>
      <c r="F283" s="198"/>
      <c r="G283" s="198"/>
      <c r="H283" s="198"/>
      <c r="I283" s="198"/>
      <c r="J283" s="195">
        <f t="shared" si="9"/>
        <v>0</v>
      </c>
      <c r="N283" s="186"/>
    </row>
    <row r="284" spans="1:14" s="184" customFormat="1" ht="18.75" customHeight="1">
      <c r="A284" s="196">
        <v>2040303</v>
      </c>
      <c r="B284" s="200" t="s">
        <v>81</v>
      </c>
      <c r="C284" s="198"/>
      <c r="D284" s="195">
        <f t="shared" si="8"/>
        <v>0</v>
      </c>
      <c r="F284" s="198"/>
      <c r="G284" s="198"/>
      <c r="H284" s="198"/>
      <c r="I284" s="198"/>
      <c r="J284" s="195">
        <f t="shared" si="9"/>
        <v>0</v>
      </c>
      <c r="N284" s="186"/>
    </row>
    <row r="285" spans="1:14" s="184" customFormat="1" ht="18.75" customHeight="1">
      <c r="A285" s="196">
        <v>2040304</v>
      </c>
      <c r="B285" s="200" t="s">
        <v>218</v>
      </c>
      <c r="C285" s="198"/>
      <c r="D285" s="195">
        <f t="shared" si="8"/>
        <v>0</v>
      </c>
      <c r="F285" s="198"/>
      <c r="G285" s="198"/>
      <c r="H285" s="198"/>
      <c r="I285" s="198"/>
      <c r="J285" s="195">
        <f t="shared" si="9"/>
        <v>0</v>
      </c>
      <c r="N285" s="186"/>
    </row>
    <row r="286" spans="1:14" s="184" customFormat="1" ht="18.75" customHeight="1">
      <c r="A286" s="196">
        <v>2040350</v>
      </c>
      <c r="B286" s="200" t="s">
        <v>88</v>
      </c>
      <c r="C286" s="198"/>
      <c r="D286" s="195">
        <f t="shared" si="8"/>
        <v>0</v>
      </c>
      <c r="F286" s="198"/>
      <c r="G286" s="198"/>
      <c r="H286" s="198"/>
      <c r="I286" s="198"/>
      <c r="J286" s="195">
        <f t="shared" si="9"/>
        <v>0</v>
      </c>
      <c r="N286" s="186"/>
    </row>
    <row r="287" spans="1:14" s="184" customFormat="1" ht="18.75" customHeight="1">
      <c r="A287" s="196">
        <v>2040399</v>
      </c>
      <c r="B287" s="197" t="s">
        <v>219</v>
      </c>
      <c r="C287" s="198"/>
      <c r="D287" s="195">
        <f t="shared" si="8"/>
        <v>0</v>
      </c>
      <c r="F287" s="198"/>
      <c r="G287" s="198"/>
      <c r="H287" s="198"/>
      <c r="I287" s="198"/>
      <c r="J287" s="195">
        <f t="shared" si="9"/>
        <v>0</v>
      </c>
      <c r="N287" s="186"/>
    </row>
    <row r="288" spans="1:14" s="184" customFormat="1" ht="18.75" customHeight="1">
      <c r="A288" s="196">
        <v>20404</v>
      </c>
      <c r="B288" s="199" t="s">
        <v>220</v>
      </c>
      <c r="C288" s="198">
        <f>SUM(C289:C295)</f>
        <v>0</v>
      </c>
      <c r="D288" s="195">
        <f t="shared" si="8"/>
        <v>0</v>
      </c>
      <c r="F288" s="198">
        <f>SUM(F289:F295)</f>
        <v>0</v>
      </c>
      <c r="G288" s="198">
        <f>SUM(G289:G295)</f>
        <v>0</v>
      </c>
      <c r="H288" s="198">
        <f>SUM(H289:H295)</f>
        <v>0</v>
      </c>
      <c r="I288" s="198">
        <f>SUM(I289:I295)</f>
        <v>0</v>
      </c>
      <c r="J288" s="195">
        <f t="shared" si="9"/>
        <v>0</v>
      </c>
      <c r="N288" s="186"/>
    </row>
    <row r="289" spans="1:14" s="184" customFormat="1" ht="18.75" customHeight="1">
      <c r="A289" s="196">
        <v>2040401</v>
      </c>
      <c r="B289" s="199" t="s">
        <v>79</v>
      </c>
      <c r="C289" s="198"/>
      <c r="D289" s="195">
        <f t="shared" si="8"/>
        <v>0</v>
      </c>
      <c r="F289" s="198"/>
      <c r="G289" s="198"/>
      <c r="H289" s="198"/>
      <c r="I289" s="198"/>
      <c r="J289" s="195">
        <f t="shared" si="9"/>
        <v>0</v>
      </c>
      <c r="N289" s="186"/>
    </row>
    <row r="290" spans="1:14" s="184" customFormat="1" ht="18.75" customHeight="1">
      <c r="A290" s="196">
        <v>2040402</v>
      </c>
      <c r="B290" s="199" t="s">
        <v>80</v>
      </c>
      <c r="C290" s="198"/>
      <c r="D290" s="195">
        <f t="shared" si="8"/>
        <v>0</v>
      </c>
      <c r="F290" s="198"/>
      <c r="G290" s="198"/>
      <c r="H290" s="198"/>
      <c r="I290" s="198"/>
      <c r="J290" s="195">
        <f t="shared" si="9"/>
        <v>0</v>
      </c>
      <c r="N290" s="186"/>
    </row>
    <row r="291" spans="1:14" s="184" customFormat="1" ht="18.75" customHeight="1">
      <c r="A291" s="196">
        <v>2040403</v>
      </c>
      <c r="B291" s="200" t="s">
        <v>81</v>
      </c>
      <c r="C291" s="198"/>
      <c r="D291" s="195">
        <f t="shared" si="8"/>
        <v>0</v>
      </c>
      <c r="F291" s="198"/>
      <c r="G291" s="198"/>
      <c r="H291" s="198"/>
      <c r="I291" s="198"/>
      <c r="J291" s="195">
        <f t="shared" si="9"/>
        <v>0</v>
      </c>
      <c r="N291" s="186"/>
    </row>
    <row r="292" spans="1:14" s="184" customFormat="1" ht="18.75" customHeight="1">
      <c r="A292" s="196">
        <v>2040409</v>
      </c>
      <c r="B292" s="200" t="s">
        <v>221</v>
      </c>
      <c r="C292" s="198"/>
      <c r="D292" s="195">
        <f t="shared" si="8"/>
        <v>0</v>
      </c>
      <c r="F292" s="198"/>
      <c r="G292" s="198"/>
      <c r="H292" s="198"/>
      <c r="I292" s="198"/>
      <c r="J292" s="195">
        <f t="shared" si="9"/>
        <v>0</v>
      </c>
      <c r="N292" s="186"/>
    </row>
    <row r="293" spans="1:14" s="184" customFormat="1" ht="18.75" customHeight="1">
      <c r="A293" s="196">
        <v>2040410</v>
      </c>
      <c r="B293" s="203" t="s">
        <v>1159</v>
      </c>
      <c r="C293" s="198"/>
      <c r="D293" s="195">
        <f t="shared" si="8"/>
        <v>0</v>
      </c>
      <c r="F293" s="198"/>
      <c r="G293" s="198"/>
      <c r="H293" s="198"/>
      <c r="I293" s="198"/>
      <c r="J293" s="195">
        <f t="shared" si="9"/>
        <v>0</v>
      </c>
      <c r="N293" s="186"/>
    </row>
    <row r="294" spans="1:14" s="184" customFormat="1" ht="18.75" customHeight="1">
      <c r="A294" s="196">
        <v>2040450</v>
      </c>
      <c r="B294" s="200" t="s">
        <v>88</v>
      </c>
      <c r="C294" s="198"/>
      <c r="D294" s="195">
        <f t="shared" si="8"/>
        <v>0</v>
      </c>
      <c r="F294" s="198"/>
      <c r="G294" s="198"/>
      <c r="H294" s="198"/>
      <c r="I294" s="198"/>
      <c r="J294" s="195">
        <f t="shared" si="9"/>
        <v>0</v>
      </c>
      <c r="N294" s="186"/>
    </row>
    <row r="295" spans="1:14" s="184" customFormat="1" ht="18.75" customHeight="1">
      <c r="A295" s="196">
        <v>2040499</v>
      </c>
      <c r="B295" s="200" t="s">
        <v>222</v>
      </c>
      <c r="C295" s="198"/>
      <c r="D295" s="195">
        <f t="shared" si="8"/>
        <v>0</v>
      </c>
      <c r="F295" s="198"/>
      <c r="G295" s="198"/>
      <c r="H295" s="198"/>
      <c r="I295" s="198"/>
      <c r="J295" s="195">
        <f t="shared" si="9"/>
        <v>0</v>
      </c>
      <c r="N295" s="186"/>
    </row>
    <row r="296" spans="1:14" s="184" customFormat="1" ht="18.75" customHeight="1">
      <c r="A296" s="196">
        <v>20405</v>
      </c>
      <c r="B296" s="197" t="s">
        <v>223</v>
      </c>
      <c r="C296" s="198">
        <f>SUM(C297:C304)</f>
        <v>0</v>
      </c>
      <c r="D296" s="195">
        <f t="shared" si="8"/>
        <v>0</v>
      </c>
      <c r="F296" s="198">
        <f>SUM(F297:F304)</f>
        <v>0</v>
      </c>
      <c r="G296" s="198">
        <f>SUM(G297:G304)</f>
        <v>0</v>
      </c>
      <c r="H296" s="198">
        <f>SUM(H297:H304)</f>
        <v>0</v>
      </c>
      <c r="I296" s="198">
        <f>SUM(I297:I304)</f>
        <v>0</v>
      </c>
      <c r="J296" s="195">
        <f t="shared" si="9"/>
        <v>0</v>
      </c>
      <c r="N296" s="186"/>
    </row>
    <row r="297" spans="1:14" s="184" customFormat="1" ht="18.75" customHeight="1">
      <c r="A297" s="196">
        <v>2040501</v>
      </c>
      <c r="B297" s="199" t="s">
        <v>79</v>
      </c>
      <c r="C297" s="198"/>
      <c r="D297" s="195">
        <f t="shared" si="8"/>
        <v>0</v>
      </c>
      <c r="F297" s="198"/>
      <c r="G297" s="198"/>
      <c r="H297" s="198"/>
      <c r="I297" s="198"/>
      <c r="J297" s="195">
        <f t="shared" si="9"/>
        <v>0</v>
      </c>
      <c r="N297" s="186"/>
    </row>
    <row r="298" spans="1:14" s="184" customFormat="1" ht="18.75" customHeight="1">
      <c r="A298" s="196">
        <v>2040502</v>
      </c>
      <c r="B298" s="199" t="s">
        <v>80</v>
      </c>
      <c r="C298" s="198"/>
      <c r="D298" s="195">
        <f t="shared" si="8"/>
        <v>0</v>
      </c>
      <c r="F298" s="198"/>
      <c r="G298" s="198"/>
      <c r="H298" s="198"/>
      <c r="I298" s="198"/>
      <c r="J298" s="195">
        <f t="shared" si="9"/>
        <v>0</v>
      </c>
      <c r="N298" s="186"/>
    </row>
    <row r="299" spans="1:14" s="184" customFormat="1" ht="18.75" customHeight="1">
      <c r="A299" s="196">
        <v>2040503</v>
      </c>
      <c r="B299" s="199" t="s">
        <v>81</v>
      </c>
      <c r="C299" s="198"/>
      <c r="D299" s="195">
        <f t="shared" si="8"/>
        <v>0</v>
      </c>
      <c r="F299" s="198"/>
      <c r="G299" s="198"/>
      <c r="H299" s="198"/>
      <c r="I299" s="198"/>
      <c r="J299" s="195">
        <f t="shared" si="9"/>
        <v>0</v>
      </c>
      <c r="N299" s="186"/>
    </row>
    <row r="300" spans="1:14" s="184" customFormat="1" ht="18.75" customHeight="1">
      <c r="A300" s="196">
        <v>2040504</v>
      </c>
      <c r="B300" s="200" t="s">
        <v>224</v>
      </c>
      <c r="C300" s="198"/>
      <c r="D300" s="195">
        <f t="shared" si="8"/>
        <v>0</v>
      </c>
      <c r="F300" s="198"/>
      <c r="G300" s="198"/>
      <c r="H300" s="198"/>
      <c r="I300" s="198"/>
      <c r="J300" s="195">
        <f t="shared" si="9"/>
        <v>0</v>
      </c>
      <c r="N300" s="186"/>
    </row>
    <row r="301" spans="1:14" s="184" customFormat="1" ht="18.75" customHeight="1">
      <c r="A301" s="196">
        <v>2040505</v>
      </c>
      <c r="B301" s="200" t="s">
        <v>225</v>
      </c>
      <c r="C301" s="198"/>
      <c r="D301" s="195">
        <f t="shared" si="8"/>
        <v>0</v>
      </c>
      <c r="F301" s="198"/>
      <c r="G301" s="198"/>
      <c r="H301" s="198"/>
      <c r="I301" s="198"/>
      <c r="J301" s="195">
        <f t="shared" si="9"/>
        <v>0</v>
      </c>
      <c r="N301" s="186"/>
    </row>
    <row r="302" spans="1:14" s="184" customFormat="1" ht="18.75" customHeight="1">
      <c r="A302" s="196">
        <v>2040506</v>
      </c>
      <c r="B302" s="200" t="s">
        <v>226</v>
      </c>
      <c r="C302" s="198"/>
      <c r="D302" s="195">
        <f t="shared" si="8"/>
        <v>0</v>
      </c>
      <c r="F302" s="198"/>
      <c r="G302" s="198"/>
      <c r="H302" s="198"/>
      <c r="I302" s="198"/>
      <c r="J302" s="195">
        <f t="shared" si="9"/>
        <v>0</v>
      </c>
      <c r="N302" s="186"/>
    </row>
    <row r="303" spans="1:14" s="184" customFormat="1" ht="18.75" customHeight="1">
      <c r="A303" s="196">
        <v>2040550</v>
      </c>
      <c r="B303" s="199" t="s">
        <v>88</v>
      </c>
      <c r="C303" s="198"/>
      <c r="D303" s="195">
        <f t="shared" si="8"/>
        <v>0</v>
      </c>
      <c r="F303" s="198"/>
      <c r="G303" s="198"/>
      <c r="H303" s="198"/>
      <c r="I303" s="198"/>
      <c r="J303" s="195">
        <f t="shared" si="9"/>
        <v>0</v>
      </c>
      <c r="N303" s="186"/>
    </row>
    <row r="304" spans="1:14" s="184" customFormat="1" ht="18.75" customHeight="1">
      <c r="A304" s="196">
        <v>2040599</v>
      </c>
      <c r="B304" s="199" t="s">
        <v>227</v>
      </c>
      <c r="C304" s="198"/>
      <c r="D304" s="195">
        <f t="shared" si="8"/>
        <v>0</v>
      </c>
      <c r="F304" s="198"/>
      <c r="G304" s="198"/>
      <c r="H304" s="198"/>
      <c r="I304" s="198"/>
      <c r="J304" s="195">
        <f t="shared" si="9"/>
        <v>0</v>
      </c>
      <c r="N304" s="186"/>
    </row>
    <row r="305" spans="1:14" s="184" customFormat="1" ht="18.75" customHeight="1">
      <c r="A305" s="196">
        <v>20406</v>
      </c>
      <c r="B305" s="199" t="s">
        <v>228</v>
      </c>
      <c r="C305" s="198">
        <f>SUM(C306:C320)</f>
        <v>94</v>
      </c>
      <c r="D305" s="195">
        <f t="shared" si="8"/>
        <v>116</v>
      </c>
      <c r="F305" s="198">
        <f>SUM(F306:F320)</f>
        <v>116</v>
      </c>
      <c r="G305" s="198">
        <f>SUM(G306:G320)</f>
        <v>0</v>
      </c>
      <c r="H305" s="198">
        <f>SUM(H306:H320)</f>
        <v>0</v>
      </c>
      <c r="I305" s="198">
        <f>SUM(I306:I320)</f>
        <v>0</v>
      </c>
      <c r="J305" s="195">
        <f t="shared" si="9"/>
        <v>116</v>
      </c>
      <c r="N305" s="186"/>
    </row>
    <row r="306" spans="1:14" s="184" customFormat="1" ht="18.75" customHeight="1">
      <c r="A306" s="196">
        <v>2040601</v>
      </c>
      <c r="B306" s="200" t="s">
        <v>79</v>
      </c>
      <c r="C306" s="198"/>
      <c r="D306" s="195">
        <f t="shared" si="8"/>
        <v>0</v>
      </c>
      <c r="F306" s="198"/>
      <c r="G306" s="198"/>
      <c r="H306" s="198"/>
      <c r="I306" s="198"/>
      <c r="J306" s="195">
        <f t="shared" si="9"/>
        <v>0</v>
      </c>
      <c r="N306" s="186"/>
    </row>
    <row r="307" spans="1:14" s="184" customFormat="1" ht="18.75" customHeight="1">
      <c r="A307" s="196">
        <v>2040602</v>
      </c>
      <c r="B307" s="200" t="s">
        <v>80</v>
      </c>
      <c r="C307" s="198"/>
      <c r="D307" s="195">
        <f t="shared" si="8"/>
        <v>0</v>
      </c>
      <c r="F307" s="198"/>
      <c r="G307" s="198"/>
      <c r="H307" s="198"/>
      <c r="I307" s="198"/>
      <c r="J307" s="195">
        <f t="shared" si="9"/>
        <v>0</v>
      </c>
      <c r="N307" s="186"/>
    </row>
    <row r="308" spans="1:14" s="184" customFormat="1" ht="18.75" customHeight="1">
      <c r="A308" s="196">
        <v>2040603</v>
      </c>
      <c r="B308" s="200" t="s">
        <v>81</v>
      </c>
      <c r="C308" s="198"/>
      <c r="D308" s="195">
        <f t="shared" si="8"/>
        <v>9</v>
      </c>
      <c r="F308" s="198">
        <v>9</v>
      </c>
      <c r="G308" s="198"/>
      <c r="H308" s="198"/>
      <c r="I308" s="198"/>
      <c r="J308" s="195">
        <f t="shared" si="9"/>
        <v>9</v>
      </c>
      <c r="N308" s="186"/>
    </row>
    <row r="309" spans="1:14" s="184" customFormat="1" ht="18.75" customHeight="1">
      <c r="A309" s="196">
        <v>2040604</v>
      </c>
      <c r="B309" s="204" t="s">
        <v>229</v>
      </c>
      <c r="C309" s="198">
        <v>35</v>
      </c>
      <c r="D309" s="195">
        <f t="shared" si="8"/>
        <v>56</v>
      </c>
      <c r="F309" s="198">
        <v>56</v>
      </c>
      <c r="G309" s="198"/>
      <c r="H309" s="198"/>
      <c r="I309" s="198"/>
      <c r="J309" s="195">
        <f t="shared" si="9"/>
        <v>56</v>
      </c>
      <c r="N309" s="186"/>
    </row>
    <row r="310" spans="1:14" s="184" customFormat="1" ht="18.75" customHeight="1">
      <c r="A310" s="196">
        <v>2040605</v>
      </c>
      <c r="B310" s="199" t="s">
        <v>230</v>
      </c>
      <c r="C310" s="198">
        <v>10</v>
      </c>
      <c r="D310" s="195">
        <f t="shared" si="8"/>
        <v>12</v>
      </c>
      <c r="F310" s="198">
        <v>12</v>
      </c>
      <c r="G310" s="198"/>
      <c r="H310" s="198"/>
      <c r="I310" s="198"/>
      <c r="J310" s="195">
        <f t="shared" si="9"/>
        <v>12</v>
      </c>
      <c r="N310" s="186"/>
    </row>
    <row r="311" spans="1:14" s="184" customFormat="1" ht="18.75" customHeight="1">
      <c r="A311" s="196">
        <v>2040606</v>
      </c>
      <c r="B311" s="199" t="s">
        <v>231</v>
      </c>
      <c r="C311" s="198"/>
      <c r="D311" s="195">
        <f t="shared" si="8"/>
        <v>0</v>
      </c>
      <c r="F311" s="198"/>
      <c r="G311" s="198"/>
      <c r="H311" s="198"/>
      <c r="I311" s="198"/>
      <c r="J311" s="195">
        <f t="shared" si="9"/>
        <v>0</v>
      </c>
      <c r="N311" s="186"/>
    </row>
    <row r="312" spans="1:14" s="184" customFormat="1" ht="18.75" customHeight="1">
      <c r="A312" s="196">
        <v>2040607</v>
      </c>
      <c r="B312" s="199" t="s">
        <v>232</v>
      </c>
      <c r="C312" s="198">
        <v>8</v>
      </c>
      <c r="D312" s="195">
        <f t="shared" si="8"/>
        <v>0</v>
      </c>
      <c r="F312" s="198"/>
      <c r="G312" s="198"/>
      <c r="H312" s="198"/>
      <c r="I312" s="198"/>
      <c r="J312" s="195">
        <f t="shared" si="9"/>
        <v>0</v>
      </c>
      <c r="N312" s="186"/>
    </row>
    <row r="313" spans="1:14" s="184" customFormat="1" ht="18.75" customHeight="1">
      <c r="A313" s="196">
        <v>2040608</v>
      </c>
      <c r="B313" s="203" t="s">
        <v>1160</v>
      </c>
      <c r="C313" s="198"/>
      <c r="D313" s="195">
        <f t="shared" si="8"/>
        <v>0</v>
      </c>
      <c r="F313" s="198"/>
      <c r="G313" s="198"/>
      <c r="H313" s="198"/>
      <c r="I313" s="198"/>
      <c r="J313" s="195">
        <f t="shared" si="9"/>
        <v>0</v>
      </c>
      <c r="N313" s="186"/>
    </row>
    <row r="314" spans="1:14" s="184" customFormat="1" ht="18.75" customHeight="1">
      <c r="A314" s="196">
        <v>2040609</v>
      </c>
      <c r="B314" s="200" t="s">
        <v>233</v>
      </c>
      <c r="C314" s="198"/>
      <c r="D314" s="195">
        <f t="shared" si="8"/>
        <v>0</v>
      </c>
      <c r="F314" s="198"/>
      <c r="G314" s="198"/>
      <c r="H314" s="198"/>
      <c r="I314" s="198"/>
      <c r="J314" s="195">
        <f t="shared" si="9"/>
        <v>0</v>
      </c>
      <c r="N314" s="186"/>
    </row>
    <row r="315" spans="1:14" s="184" customFormat="1" ht="18.75" customHeight="1">
      <c r="A315" s="196">
        <v>2040610</v>
      </c>
      <c r="B315" s="200" t="s">
        <v>234</v>
      </c>
      <c r="C315" s="198">
        <v>13</v>
      </c>
      <c r="D315" s="195">
        <f t="shared" si="8"/>
        <v>26</v>
      </c>
      <c r="F315" s="198">
        <v>26</v>
      </c>
      <c r="G315" s="198"/>
      <c r="H315" s="198"/>
      <c r="I315" s="198"/>
      <c r="J315" s="195">
        <f t="shared" si="9"/>
        <v>26</v>
      </c>
      <c r="N315" s="186"/>
    </row>
    <row r="316" spans="1:14" s="184" customFormat="1" ht="18.75" customHeight="1">
      <c r="A316" s="196">
        <v>2040611</v>
      </c>
      <c r="B316" s="200" t="s">
        <v>235</v>
      </c>
      <c r="C316" s="198"/>
      <c r="D316" s="195">
        <f t="shared" si="8"/>
        <v>0</v>
      </c>
      <c r="F316" s="198"/>
      <c r="G316" s="198"/>
      <c r="H316" s="198"/>
      <c r="I316" s="198"/>
      <c r="J316" s="195">
        <f t="shared" si="9"/>
        <v>0</v>
      </c>
      <c r="N316" s="186"/>
    </row>
    <row r="317" spans="1:14" s="184" customFormat="1" ht="18.75" customHeight="1">
      <c r="A317" s="196">
        <v>2040612</v>
      </c>
      <c r="B317" s="203" t="s">
        <v>99</v>
      </c>
      <c r="C317" s="198">
        <v>28</v>
      </c>
      <c r="D317" s="195">
        <f t="shared" si="8"/>
        <v>13</v>
      </c>
      <c r="F317" s="198">
        <v>13</v>
      </c>
      <c r="G317" s="198"/>
      <c r="H317" s="198"/>
      <c r="I317" s="198"/>
      <c r="J317" s="195">
        <f t="shared" si="9"/>
        <v>13</v>
      </c>
      <c r="N317" s="186"/>
    </row>
    <row r="318" spans="1:14" s="184" customFormat="1" ht="18.75" customHeight="1">
      <c r="A318" s="196">
        <v>2040613</v>
      </c>
      <c r="B318" s="203" t="s">
        <v>122</v>
      </c>
      <c r="C318" s="198"/>
      <c r="D318" s="195">
        <f t="shared" si="8"/>
        <v>0</v>
      </c>
      <c r="F318" s="198"/>
      <c r="G318" s="198"/>
      <c r="H318" s="198"/>
      <c r="I318" s="198"/>
      <c r="J318" s="195">
        <f t="shared" si="9"/>
        <v>0</v>
      </c>
      <c r="N318" s="186"/>
    </row>
    <row r="319" spans="1:14" s="184" customFormat="1" ht="18.75" customHeight="1">
      <c r="A319" s="196">
        <v>2040650</v>
      </c>
      <c r="B319" s="200" t="s">
        <v>88</v>
      </c>
      <c r="C319" s="198"/>
      <c r="D319" s="195">
        <f t="shared" si="8"/>
        <v>0</v>
      </c>
      <c r="F319" s="198"/>
      <c r="G319" s="198"/>
      <c r="H319" s="198"/>
      <c r="I319" s="198"/>
      <c r="J319" s="195">
        <f t="shared" si="9"/>
        <v>0</v>
      </c>
      <c r="N319" s="186"/>
    </row>
    <row r="320" spans="1:14" s="184" customFormat="1" ht="18.75" customHeight="1">
      <c r="A320" s="196">
        <v>2040699</v>
      </c>
      <c r="B320" s="199" t="s">
        <v>236</v>
      </c>
      <c r="C320" s="198"/>
      <c r="D320" s="195">
        <f t="shared" si="8"/>
        <v>0</v>
      </c>
      <c r="F320" s="198"/>
      <c r="G320" s="198"/>
      <c r="H320" s="198"/>
      <c r="I320" s="198"/>
      <c r="J320" s="195">
        <f t="shared" si="9"/>
        <v>0</v>
      </c>
      <c r="N320" s="186"/>
    </row>
    <row r="321" spans="1:14" s="184" customFormat="1" ht="18.75" customHeight="1">
      <c r="A321" s="196">
        <v>20407</v>
      </c>
      <c r="B321" s="199" t="s">
        <v>237</v>
      </c>
      <c r="C321" s="198">
        <f>SUM(C322:C329)</f>
        <v>0</v>
      </c>
      <c r="D321" s="195">
        <f t="shared" si="8"/>
        <v>0</v>
      </c>
      <c r="F321" s="198">
        <f>SUM(F322:F329)</f>
        <v>0</v>
      </c>
      <c r="G321" s="198">
        <f>SUM(G322:G329)</f>
        <v>0</v>
      </c>
      <c r="H321" s="198">
        <f>SUM(H322:H329)</f>
        <v>0</v>
      </c>
      <c r="I321" s="198">
        <f>SUM(I322:I329)</f>
        <v>0</v>
      </c>
      <c r="J321" s="195">
        <f t="shared" si="9"/>
        <v>0</v>
      </c>
      <c r="N321" s="186"/>
    </row>
    <row r="322" spans="1:14" s="184" customFormat="1" ht="18.75" customHeight="1">
      <c r="A322" s="196">
        <v>2040701</v>
      </c>
      <c r="B322" s="199" t="s">
        <v>79</v>
      </c>
      <c r="C322" s="198"/>
      <c r="D322" s="195">
        <f t="shared" si="8"/>
        <v>0</v>
      </c>
      <c r="F322" s="198"/>
      <c r="G322" s="198"/>
      <c r="H322" s="198"/>
      <c r="I322" s="198"/>
      <c r="J322" s="195">
        <f t="shared" si="9"/>
        <v>0</v>
      </c>
      <c r="N322" s="186"/>
    </row>
    <row r="323" spans="1:14" s="184" customFormat="1" ht="18.75" customHeight="1">
      <c r="A323" s="196">
        <v>2040702</v>
      </c>
      <c r="B323" s="200" t="s">
        <v>80</v>
      </c>
      <c r="C323" s="198"/>
      <c r="D323" s="195">
        <f t="shared" si="8"/>
        <v>0</v>
      </c>
      <c r="F323" s="198"/>
      <c r="G323" s="198"/>
      <c r="H323" s="198"/>
      <c r="I323" s="198"/>
      <c r="J323" s="195">
        <f t="shared" si="9"/>
        <v>0</v>
      </c>
      <c r="N323" s="186"/>
    </row>
    <row r="324" spans="1:14" s="184" customFormat="1" ht="18.75" customHeight="1">
      <c r="A324" s="196">
        <v>2040703</v>
      </c>
      <c r="B324" s="200" t="s">
        <v>81</v>
      </c>
      <c r="C324" s="198"/>
      <c r="D324" s="195">
        <f t="shared" si="8"/>
        <v>0</v>
      </c>
      <c r="F324" s="198"/>
      <c r="G324" s="198"/>
      <c r="H324" s="198"/>
      <c r="I324" s="198"/>
      <c r="J324" s="195">
        <f t="shared" si="9"/>
        <v>0</v>
      </c>
      <c r="N324" s="186"/>
    </row>
    <row r="325" spans="1:14" s="184" customFormat="1" ht="18.75" customHeight="1">
      <c r="A325" s="196">
        <v>2040704</v>
      </c>
      <c r="B325" s="200" t="s">
        <v>238</v>
      </c>
      <c r="C325" s="198"/>
      <c r="D325" s="195">
        <f t="shared" si="8"/>
        <v>0</v>
      </c>
      <c r="F325" s="198"/>
      <c r="G325" s="198"/>
      <c r="H325" s="198"/>
      <c r="I325" s="198"/>
      <c r="J325" s="195">
        <f t="shared" si="9"/>
        <v>0</v>
      </c>
      <c r="N325" s="186"/>
    </row>
    <row r="326" spans="1:14" s="184" customFormat="1" ht="18.75" customHeight="1">
      <c r="A326" s="196">
        <v>2040705</v>
      </c>
      <c r="B326" s="197" t="s">
        <v>239</v>
      </c>
      <c r="C326" s="198"/>
      <c r="D326" s="195">
        <f t="shared" ref="D326:D389" si="10">J326</f>
        <v>0</v>
      </c>
      <c r="F326" s="198"/>
      <c r="G326" s="198"/>
      <c r="H326" s="198"/>
      <c r="I326" s="198"/>
      <c r="J326" s="195">
        <f t="shared" ref="J326:J389" si="11">SUM(F326:I326)</f>
        <v>0</v>
      </c>
      <c r="N326" s="186"/>
    </row>
    <row r="327" spans="1:14" s="184" customFormat="1" ht="18.75" customHeight="1">
      <c r="A327" s="196">
        <v>2040706</v>
      </c>
      <c r="B327" s="199" t="s">
        <v>240</v>
      </c>
      <c r="C327" s="198"/>
      <c r="D327" s="195">
        <f t="shared" si="10"/>
        <v>0</v>
      </c>
      <c r="F327" s="198"/>
      <c r="G327" s="198"/>
      <c r="H327" s="198"/>
      <c r="I327" s="198"/>
      <c r="J327" s="195">
        <f t="shared" si="11"/>
        <v>0</v>
      </c>
      <c r="N327" s="186"/>
    </row>
    <row r="328" spans="1:14" s="184" customFormat="1" ht="18.75" customHeight="1">
      <c r="A328" s="196">
        <v>2040750</v>
      </c>
      <c r="B328" s="199" t="s">
        <v>88</v>
      </c>
      <c r="C328" s="198"/>
      <c r="D328" s="195">
        <f t="shared" si="10"/>
        <v>0</v>
      </c>
      <c r="F328" s="198"/>
      <c r="G328" s="198"/>
      <c r="H328" s="198"/>
      <c r="I328" s="198"/>
      <c r="J328" s="195">
        <f t="shared" si="11"/>
        <v>0</v>
      </c>
      <c r="N328" s="186"/>
    </row>
    <row r="329" spans="1:14" s="184" customFormat="1" ht="18.75" customHeight="1">
      <c r="A329" s="196">
        <v>2040799</v>
      </c>
      <c r="B329" s="199" t="s">
        <v>241</v>
      </c>
      <c r="C329" s="198"/>
      <c r="D329" s="195">
        <f t="shared" si="10"/>
        <v>0</v>
      </c>
      <c r="F329" s="198"/>
      <c r="G329" s="198"/>
      <c r="H329" s="198"/>
      <c r="I329" s="198"/>
      <c r="J329" s="195">
        <f t="shared" si="11"/>
        <v>0</v>
      </c>
      <c r="N329" s="186"/>
    </row>
    <row r="330" spans="1:14" s="184" customFormat="1" ht="18.75" customHeight="1">
      <c r="A330" s="196">
        <v>20408</v>
      </c>
      <c r="B330" s="200" t="s">
        <v>242</v>
      </c>
      <c r="C330" s="198">
        <f>SUM(C331:C339)</f>
        <v>0</v>
      </c>
      <c r="D330" s="195">
        <f t="shared" si="10"/>
        <v>0</v>
      </c>
      <c r="F330" s="198">
        <f>SUM(F331:F339)</f>
        <v>0</v>
      </c>
      <c r="G330" s="198">
        <f>SUM(G331:G339)</f>
        <v>0</v>
      </c>
      <c r="H330" s="198">
        <f>SUM(H331:H339)</f>
        <v>0</v>
      </c>
      <c r="I330" s="198">
        <f>SUM(I331:I339)</f>
        <v>0</v>
      </c>
      <c r="J330" s="195">
        <f t="shared" si="11"/>
        <v>0</v>
      </c>
      <c r="N330" s="186"/>
    </row>
    <row r="331" spans="1:14" s="184" customFormat="1" ht="18.75" customHeight="1">
      <c r="A331" s="196">
        <v>2040801</v>
      </c>
      <c r="B331" s="200" t="s">
        <v>79</v>
      </c>
      <c r="C331" s="198"/>
      <c r="D331" s="195">
        <f t="shared" si="10"/>
        <v>0</v>
      </c>
      <c r="F331" s="198"/>
      <c r="G331" s="198"/>
      <c r="H331" s="198"/>
      <c r="I331" s="198"/>
      <c r="J331" s="195">
        <f t="shared" si="11"/>
        <v>0</v>
      </c>
      <c r="N331" s="186"/>
    </row>
    <row r="332" spans="1:14" s="184" customFormat="1" ht="18.75" customHeight="1">
      <c r="A332" s="196">
        <v>2040802</v>
      </c>
      <c r="B332" s="200" t="s">
        <v>80</v>
      </c>
      <c r="C332" s="198"/>
      <c r="D332" s="195">
        <f t="shared" si="10"/>
        <v>0</v>
      </c>
      <c r="F332" s="198"/>
      <c r="G332" s="198"/>
      <c r="H332" s="198"/>
      <c r="I332" s="198"/>
      <c r="J332" s="195">
        <f t="shared" si="11"/>
        <v>0</v>
      </c>
      <c r="N332" s="186"/>
    </row>
    <row r="333" spans="1:14" s="184" customFormat="1" ht="18.75" customHeight="1">
      <c r="A333" s="196">
        <v>2040803</v>
      </c>
      <c r="B333" s="199" t="s">
        <v>81</v>
      </c>
      <c r="C333" s="198"/>
      <c r="D333" s="195">
        <f t="shared" si="10"/>
        <v>0</v>
      </c>
      <c r="F333" s="198"/>
      <c r="G333" s="198"/>
      <c r="H333" s="198"/>
      <c r="I333" s="198"/>
      <c r="J333" s="195">
        <f t="shared" si="11"/>
        <v>0</v>
      </c>
      <c r="N333" s="186"/>
    </row>
    <row r="334" spans="1:14" s="184" customFormat="1" ht="18.75" customHeight="1">
      <c r="A334" s="196">
        <v>2040804</v>
      </c>
      <c r="B334" s="199" t="s">
        <v>243</v>
      </c>
      <c r="C334" s="198"/>
      <c r="D334" s="195">
        <f t="shared" si="10"/>
        <v>0</v>
      </c>
      <c r="F334" s="198"/>
      <c r="G334" s="198"/>
      <c r="H334" s="198"/>
      <c r="I334" s="198"/>
      <c r="J334" s="195">
        <f t="shared" si="11"/>
        <v>0</v>
      </c>
      <c r="N334" s="186"/>
    </row>
    <row r="335" spans="1:14" s="184" customFormat="1" ht="18.75" customHeight="1">
      <c r="A335" s="196">
        <v>2040805</v>
      </c>
      <c r="B335" s="199" t="s">
        <v>244</v>
      </c>
      <c r="C335" s="198"/>
      <c r="D335" s="195">
        <f t="shared" si="10"/>
        <v>0</v>
      </c>
      <c r="F335" s="198"/>
      <c r="G335" s="198"/>
      <c r="H335" s="198"/>
      <c r="I335" s="198"/>
      <c r="J335" s="195">
        <f t="shared" si="11"/>
        <v>0</v>
      </c>
      <c r="N335" s="186"/>
    </row>
    <row r="336" spans="1:14" s="184" customFormat="1" ht="18.75" customHeight="1">
      <c r="A336" s="196">
        <v>2040806</v>
      </c>
      <c r="B336" s="200" t="s">
        <v>245</v>
      </c>
      <c r="C336" s="198"/>
      <c r="D336" s="195">
        <f t="shared" si="10"/>
        <v>0</v>
      </c>
      <c r="F336" s="198"/>
      <c r="G336" s="198"/>
      <c r="H336" s="198"/>
      <c r="I336" s="198"/>
      <c r="J336" s="195">
        <f t="shared" si="11"/>
        <v>0</v>
      </c>
      <c r="N336" s="186"/>
    </row>
    <row r="337" spans="1:14" s="184" customFormat="1" ht="18.75" customHeight="1">
      <c r="A337" s="196">
        <v>2040807</v>
      </c>
      <c r="B337" s="203" t="s">
        <v>122</v>
      </c>
      <c r="C337" s="198"/>
      <c r="D337" s="195">
        <f t="shared" si="10"/>
        <v>0</v>
      </c>
      <c r="F337" s="198"/>
      <c r="G337" s="198"/>
      <c r="H337" s="198"/>
      <c r="I337" s="198"/>
      <c r="J337" s="195">
        <f t="shared" si="11"/>
        <v>0</v>
      </c>
      <c r="N337" s="186"/>
    </row>
    <row r="338" spans="1:14" s="184" customFormat="1" ht="18.75" customHeight="1">
      <c r="A338" s="196">
        <v>2040850</v>
      </c>
      <c r="B338" s="200" t="s">
        <v>88</v>
      </c>
      <c r="C338" s="198"/>
      <c r="D338" s="195">
        <f t="shared" si="10"/>
        <v>0</v>
      </c>
      <c r="F338" s="198"/>
      <c r="G338" s="198"/>
      <c r="H338" s="198"/>
      <c r="I338" s="198"/>
      <c r="J338" s="195">
        <f t="shared" si="11"/>
        <v>0</v>
      </c>
      <c r="N338" s="186"/>
    </row>
    <row r="339" spans="1:14" s="184" customFormat="1" ht="18.75" customHeight="1">
      <c r="A339" s="196">
        <v>2040899</v>
      </c>
      <c r="B339" s="200" t="s">
        <v>246</v>
      </c>
      <c r="C339" s="198"/>
      <c r="D339" s="195">
        <f t="shared" si="10"/>
        <v>0</v>
      </c>
      <c r="F339" s="198"/>
      <c r="G339" s="198"/>
      <c r="H339" s="198"/>
      <c r="I339" s="198"/>
      <c r="J339" s="195">
        <f t="shared" si="11"/>
        <v>0</v>
      </c>
      <c r="N339" s="186"/>
    </row>
    <row r="340" spans="1:14" s="184" customFormat="1" ht="18.75" customHeight="1">
      <c r="A340" s="196">
        <v>20409</v>
      </c>
      <c r="B340" s="197" t="s">
        <v>247</v>
      </c>
      <c r="C340" s="198">
        <f>SUM(C341:C347)</f>
        <v>0</v>
      </c>
      <c r="D340" s="195">
        <f t="shared" si="10"/>
        <v>0</v>
      </c>
      <c r="F340" s="198">
        <f>SUM(F341:F347)</f>
        <v>0</v>
      </c>
      <c r="G340" s="198">
        <f>SUM(G341:G347)</f>
        <v>0</v>
      </c>
      <c r="H340" s="198">
        <f>SUM(H341:H347)</f>
        <v>0</v>
      </c>
      <c r="I340" s="198">
        <f>SUM(I341:I347)</f>
        <v>0</v>
      </c>
      <c r="J340" s="195">
        <f t="shared" si="11"/>
        <v>0</v>
      </c>
      <c r="N340" s="186"/>
    </row>
    <row r="341" spans="1:14" s="184" customFormat="1" ht="18.75" customHeight="1">
      <c r="A341" s="196">
        <v>2040901</v>
      </c>
      <c r="B341" s="199" t="s">
        <v>79</v>
      </c>
      <c r="C341" s="198"/>
      <c r="D341" s="195">
        <f t="shared" si="10"/>
        <v>0</v>
      </c>
      <c r="F341" s="198"/>
      <c r="G341" s="198"/>
      <c r="H341" s="198"/>
      <c r="I341" s="198"/>
      <c r="J341" s="195">
        <f t="shared" si="11"/>
        <v>0</v>
      </c>
      <c r="N341" s="186"/>
    </row>
    <row r="342" spans="1:14" s="184" customFormat="1" ht="18.75" customHeight="1">
      <c r="A342" s="196">
        <v>2040902</v>
      </c>
      <c r="B342" s="199" t="s">
        <v>80</v>
      </c>
      <c r="C342" s="198"/>
      <c r="D342" s="195">
        <f t="shared" si="10"/>
        <v>0</v>
      </c>
      <c r="F342" s="198"/>
      <c r="G342" s="198"/>
      <c r="H342" s="198"/>
      <c r="I342" s="198"/>
      <c r="J342" s="195">
        <f t="shared" si="11"/>
        <v>0</v>
      </c>
      <c r="N342" s="186"/>
    </row>
    <row r="343" spans="1:14" s="184" customFormat="1" ht="18.75" customHeight="1">
      <c r="A343" s="196">
        <v>2040903</v>
      </c>
      <c r="B343" s="199" t="s">
        <v>81</v>
      </c>
      <c r="C343" s="198"/>
      <c r="D343" s="195">
        <f t="shared" si="10"/>
        <v>0</v>
      </c>
      <c r="F343" s="198"/>
      <c r="G343" s="198"/>
      <c r="H343" s="198"/>
      <c r="I343" s="198"/>
      <c r="J343" s="195">
        <f t="shared" si="11"/>
        <v>0</v>
      </c>
      <c r="N343" s="186"/>
    </row>
    <row r="344" spans="1:14" s="184" customFormat="1" ht="18.75" customHeight="1">
      <c r="A344" s="196">
        <v>2040904</v>
      </c>
      <c r="B344" s="200" t="s">
        <v>248</v>
      </c>
      <c r="C344" s="198"/>
      <c r="D344" s="195">
        <f t="shared" si="10"/>
        <v>0</v>
      </c>
      <c r="F344" s="198"/>
      <c r="G344" s="198"/>
      <c r="H344" s="198"/>
      <c r="I344" s="198"/>
      <c r="J344" s="195">
        <f t="shared" si="11"/>
        <v>0</v>
      </c>
      <c r="N344" s="186"/>
    </row>
    <row r="345" spans="1:14" s="184" customFormat="1" ht="18.75" customHeight="1">
      <c r="A345" s="196">
        <v>2040905</v>
      </c>
      <c r="B345" s="200" t="s">
        <v>249</v>
      </c>
      <c r="C345" s="198"/>
      <c r="D345" s="195">
        <f t="shared" si="10"/>
        <v>0</v>
      </c>
      <c r="F345" s="198"/>
      <c r="G345" s="198"/>
      <c r="H345" s="198"/>
      <c r="I345" s="198"/>
      <c r="J345" s="195">
        <f t="shared" si="11"/>
        <v>0</v>
      </c>
      <c r="N345" s="186"/>
    </row>
    <row r="346" spans="1:14" s="184" customFormat="1" ht="18.75" customHeight="1">
      <c r="A346" s="196">
        <v>2040950</v>
      </c>
      <c r="B346" s="200" t="s">
        <v>88</v>
      </c>
      <c r="C346" s="198"/>
      <c r="D346" s="195">
        <f t="shared" si="10"/>
        <v>0</v>
      </c>
      <c r="F346" s="198"/>
      <c r="G346" s="198"/>
      <c r="H346" s="198"/>
      <c r="I346" s="198"/>
      <c r="J346" s="195">
        <f t="shared" si="11"/>
        <v>0</v>
      </c>
      <c r="N346" s="186"/>
    </row>
    <row r="347" spans="1:14" s="184" customFormat="1" ht="18.75" customHeight="1">
      <c r="A347" s="196">
        <v>2040999</v>
      </c>
      <c r="B347" s="199" t="s">
        <v>250</v>
      </c>
      <c r="C347" s="198"/>
      <c r="D347" s="195">
        <f t="shared" si="10"/>
        <v>0</v>
      </c>
      <c r="F347" s="198"/>
      <c r="G347" s="198"/>
      <c r="H347" s="198"/>
      <c r="I347" s="198"/>
      <c r="J347" s="195">
        <f t="shared" si="11"/>
        <v>0</v>
      </c>
      <c r="N347" s="186"/>
    </row>
    <row r="348" spans="1:14" s="184" customFormat="1" ht="18.75" customHeight="1">
      <c r="A348" s="196">
        <v>20410</v>
      </c>
      <c r="B348" s="199" t="s">
        <v>251</v>
      </c>
      <c r="C348" s="198">
        <f>SUM(C349:C353)</f>
        <v>0</v>
      </c>
      <c r="D348" s="195">
        <f t="shared" si="10"/>
        <v>0</v>
      </c>
      <c r="F348" s="198">
        <f>SUM(F349:F353)</f>
        <v>0</v>
      </c>
      <c r="G348" s="198">
        <f>SUM(G349:G353)</f>
        <v>0</v>
      </c>
      <c r="H348" s="198">
        <f>SUM(H349:H353)</f>
        <v>0</v>
      </c>
      <c r="I348" s="198">
        <f>SUM(I349:I353)</f>
        <v>0</v>
      </c>
      <c r="J348" s="195">
        <f t="shared" si="11"/>
        <v>0</v>
      </c>
      <c r="N348" s="186"/>
    </row>
    <row r="349" spans="1:14" s="184" customFormat="1" ht="18.75" customHeight="1">
      <c r="A349" s="196">
        <v>2041001</v>
      </c>
      <c r="B349" s="199" t="s">
        <v>79</v>
      </c>
      <c r="C349" s="198"/>
      <c r="D349" s="195">
        <f t="shared" si="10"/>
        <v>0</v>
      </c>
      <c r="F349" s="198"/>
      <c r="G349" s="198"/>
      <c r="H349" s="198"/>
      <c r="I349" s="198"/>
      <c r="J349" s="195">
        <f t="shared" si="11"/>
        <v>0</v>
      </c>
      <c r="N349" s="186"/>
    </row>
    <row r="350" spans="1:14" s="184" customFormat="1" ht="18.75" customHeight="1">
      <c r="A350" s="196">
        <v>2041002</v>
      </c>
      <c r="B350" s="200" t="s">
        <v>80</v>
      </c>
      <c r="C350" s="198"/>
      <c r="D350" s="195">
        <f t="shared" si="10"/>
        <v>0</v>
      </c>
      <c r="F350" s="198"/>
      <c r="G350" s="198"/>
      <c r="H350" s="198"/>
      <c r="I350" s="198"/>
      <c r="J350" s="195">
        <f t="shared" si="11"/>
        <v>0</v>
      </c>
      <c r="N350" s="186"/>
    </row>
    <row r="351" spans="1:14" s="184" customFormat="1" ht="18.75" customHeight="1">
      <c r="A351" s="196">
        <v>2041006</v>
      </c>
      <c r="B351" s="201" t="s">
        <v>122</v>
      </c>
      <c r="C351" s="198"/>
      <c r="D351" s="195">
        <f t="shared" si="10"/>
        <v>0</v>
      </c>
      <c r="F351" s="198"/>
      <c r="G351" s="198"/>
      <c r="H351" s="198"/>
      <c r="I351" s="198"/>
      <c r="J351" s="195">
        <f t="shared" si="11"/>
        <v>0</v>
      </c>
      <c r="N351" s="186"/>
    </row>
    <row r="352" spans="1:14" s="184" customFormat="1" ht="18.75" customHeight="1">
      <c r="A352" s="196">
        <v>2041007</v>
      </c>
      <c r="B352" s="203" t="s">
        <v>1161</v>
      </c>
      <c r="C352" s="198"/>
      <c r="D352" s="195">
        <f t="shared" si="10"/>
        <v>0</v>
      </c>
      <c r="F352" s="198"/>
      <c r="G352" s="198"/>
      <c r="H352" s="198"/>
      <c r="I352" s="198"/>
      <c r="J352" s="195">
        <f t="shared" si="11"/>
        <v>0</v>
      </c>
      <c r="N352" s="186"/>
    </row>
    <row r="353" spans="1:14" s="184" customFormat="1" ht="18.75" customHeight="1">
      <c r="A353" s="196">
        <v>2041099</v>
      </c>
      <c r="B353" s="199" t="s">
        <v>252</v>
      </c>
      <c r="C353" s="198"/>
      <c r="D353" s="195">
        <f t="shared" si="10"/>
        <v>0</v>
      </c>
      <c r="F353" s="198"/>
      <c r="G353" s="198"/>
      <c r="H353" s="198"/>
      <c r="I353" s="198"/>
      <c r="J353" s="195">
        <f t="shared" si="11"/>
        <v>0</v>
      </c>
      <c r="N353" s="186"/>
    </row>
    <row r="354" spans="1:14" s="184" customFormat="1" ht="18.75" customHeight="1">
      <c r="A354" s="196">
        <v>20499</v>
      </c>
      <c r="B354" s="199" t="s">
        <v>253</v>
      </c>
      <c r="C354" s="198">
        <f>SUM(C355)</f>
        <v>344</v>
      </c>
      <c r="D354" s="195">
        <f t="shared" si="10"/>
        <v>29</v>
      </c>
      <c r="F354" s="198">
        <f>SUM(F355)</f>
        <v>29</v>
      </c>
      <c r="G354" s="198">
        <f>SUM(G355)</f>
        <v>0</v>
      </c>
      <c r="H354" s="198">
        <f>SUM(H355)</f>
        <v>0</v>
      </c>
      <c r="I354" s="198">
        <f>SUM(I355)</f>
        <v>0</v>
      </c>
      <c r="J354" s="195">
        <f t="shared" si="11"/>
        <v>29</v>
      </c>
      <c r="N354" s="186"/>
    </row>
    <row r="355" spans="1:14" s="184" customFormat="1" ht="18.75" customHeight="1">
      <c r="A355" s="196">
        <v>2049901</v>
      </c>
      <c r="B355" s="199" t="s">
        <v>1162</v>
      </c>
      <c r="C355" s="198">
        <v>344</v>
      </c>
      <c r="D355" s="195">
        <f t="shared" si="10"/>
        <v>29</v>
      </c>
      <c r="F355" s="198">
        <v>29</v>
      </c>
      <c r="G355" s="198"/>
      <c r="H355" s="198"/>
      <c r="I355" s="198"/>
      <c r="J355" s="195">
        <f t="shared" si="11"/>
        <v>29</v>
      </c>
      <c r="N355" s="186"/>
    </row>
    <row r="356" spans="1:14" s="184" customFormat="1" ht="18.75" customHeight="1">
      <c r="A356" s="196">
        <v>205</v>
      </c>
      <c r="B356" s="197" t="s">
        <v>254</v>
      </c>
      <c r="C356" s="198">
        <f>SUM(C357,C362,C371,C378,C384,C388,C392,C396,C402,C409)</f>
        <v>34513</v>
      </c>
      <c r="D356" s="195">
        <f t="shared" si="10"/>
        <v>34373</v>
      </c>
      <c r="F356" s="198">
        <f>SUM(F357,F362,F371,F378,F384,F388,F392,F396,F402,F409)</f>
        <v>33409</v>
      </c>
      <c r="G356" s="198">
        <f>SUM(G357,G362,G371,G378,G384,G388,G392,G396,G402,G409)</f>
        <v>964</v>
      </c>
      <c r="H356" s="198">
        <f>SUM(H357,H362,H371,H378,H384,H388,H392,H396,H402,H409)</f>
        <v>0</v>
      </c>
      <c r="I356" s="198">
        <f>SUM(I357,I362,I371,I378,I384,I388,I392,I396,I402,I409)</f>
        <v>0</v>
      </c>
      <c r="J356" s="195">
        <f t="shared" si="11"/>
        <v>34373</v>
      </c>
      <c r="N356" s="186"/>
    </row>
    <row r="357" spans="1:14" s="184" customFormat="1" ht="18.75" customHeight="1">
      <c r="A357" s="196">
        <v>20501</v>
      </c>
      <c r="B357" s="200" t="s">
        <v>255</v>
      </c>
      <c r="C357" s="198">
        <f>SUM(C358:C361)</f>
        <v>2176</v>
      </c>
      <c r="D357" s="195">
        <f t="shared" si="10"/>
        <v>1713</v>
      </c>
      <c r="F357" s="198">
        <f>SUM(F358:F361)</f>
        <v>1713</v>
      </c>
      <c r="G357" s="198">
        <f>SUM(G358:G361)</f>
        <v>0</v>
      </c>
      <c r="H357" s="198">
        <f>SUM(H358:H361)</f>
        <v>0</v>
      </c>
      <c r="I357" s="198">
        <f>SUM(I358:I361)</f>
        <v>0</v>
      </c>
      <c r="J357" s="195">
        <f t="shared" si="11"/>
        <v>1713</v>
      </c>
      <c r="N357" s="186"/>
    </row>
    <row r="358" spans="1:14" s="184" customFormat="1" ht="18.75" customHeight="1">
      <c r="A358" s="196">
        <v>2050101</v>
      </c>
      <c r="B358" s="199" t="s">
        <v>79</v>
      </c>
      <c r="C358" s="198">
        <v>114</v>
      </c>
      <c r="D358" s="195">
        <f t="shared" si="10"/>
        <v>124</v>
      </c>
      <c r="F358" s="198">
        <v>124</v>
      </c>
      <c r="G358" s="198"/>
      <c r="H358" s="198"/>
      <c r="I358" s="198"/>
      <c r="J358" s="195">
        <f t="shared" si="11"/>
        <v>124</v>
      </c>
      <c r="N358" s="186"/>
    </row>
    <row r="359" spans="1:14" s="184" customFormat="1" ht="18.75" customHeight="1">
      <c r="A359" s="196">
        <v>2050102</v>
      </c>
      <c r="B359" s="199" t="s">
        <v>80</v>
      </c>
      <c r="C359" s="198">
        <v>821</v>
      </c>
      <c r="D359" s="195">
        <f t="shared" si="10"/>
        <v>31</v>
      </c>
      <c r="F359" s="198">
        <v>31</v>
      </c>
      <c r="G359" s="198"/>
      <c r="H359" s="198"/>
      <c r="I359" s="198"/>
      <c r="J359" s="195">
        <f t="shared" si="11"/>
        <v>31</v>
      </c>
      <c r="N359" s="186"/>
    </row>
    <row r="360" spans="1:14" s="184" customFormat="1" ht="18.75" customHeight="1">
      <c r="A360" s="196">
        <v>2050103</v>
      </c>
      <c r="B360" s="199" t="s">
        <v>81</v>
      </c>
      <c r="C360" s="198"/>
      <c r="D360" s="195">
        <f t="shared" si="10"/>
        <v>0</v>
      </c>
      <c r="F360" s="198"/>
      <c r="G360" s="198"/>
      <c r="H360" s="198"/>
      <c r="I360" s="198"/>
      <c r="J360" s="195">
        <f t="shared" si="11"/>
        <v>0</v>
      </c>
      <c r="N360" s="186"/>
    </row>
    <row r="361" spans="1:14" s="184" customFormat="1" ht="18.75" customHeight="1">
      <c r="A361" s="196">
        <v>2050199</v>
      </c>
      <c r="B361" s="200" t="s">
        <v>256</v>
      </c>
      <c r="C361" s="198">
        <v>1241</v>
      </c>
      <c r="D361" s="195">
        <f t="shared" si="10"/>
        <v>1558</v>
      </c>
      <c r="F361" s="198">
        <v>1558</v>
      </c>
      <c r="G361" s="198"/>
      <c r="H361" s="198"/>
      <c r="I361" s="198"/>
      <c r="J361" s="195">
        <f t="shared" si="11"/>
        <v>1558</v>
      </c>
      <c r="N361" s="186"/>
    </row>
    <row r="362" spans="1:14" s="184" customFormat="1" ht="18.75" customHeight="1">
      <c r="A362" s="196">
        <v>20502</v>
      </c>
      <c r="B362" s="199" t="s">
        <v>257</v>
      </c>
      <c r="C362" s="198">
        <f>SUM(C363:C370)</f>
        <v>29256</v>
      </c>
      <c r="D362" s="195">
        <f t="shared" si="10"/>
        <v>28190</v>
      </c>
      <c r="F362" s="198">
        <f>SUM(F363:F370)</f>
        <v>27226</v>
      </c>
      <c r="G362" s="198">
        <f>SUM(G363:G370)</f>
        <v>964</v>
      </c>
      <c r="H362" s="198">
        <f>SUM(H363:H370)</f>
        <v>0</v>
      </c>
      <c r="I362" s="198">
        <f>SUM(I363:I370)</f>
        <v>0</v>
      </c>
      <c r="J362" s="195">
        <f t="shared" si="11"/>
        <v>28190</v>
      </c>
      <c r="N362" s="186"/>
    </row>
    <row r="363" spans="1:14" s="184" customFormat="1" ht="18.75" customHeight="1">
      <c r="A363" s="196">
        <v>2050201</v>
      </c>
      <c r="B363" s="199" t="s">
        <v>258</v>
      </c>
      <c r="C363" s="198">
        <v>428</v>
      </c>
      <c r="D363" s="195">
        <f t="shared" si="10"/>
        <v>1064</v>
      </c>
      <c r="F363" s="198">
        <v>790</v>
      </c>
      <c r="G363" s="198">
        <v>274</v>
      </c>
      <c r="H363" s="198"/>
      <c r="I363" s="198"/>
      <c r="J363" s="195">
        <f t="shared" si="11"/>
        <v>1064</v>
      </c>
      <c r="N363" s="186"/>
    </row>
    <row r="364" spans="1:14" s="184" customFormat="1" ht="18.75" customHeight="1">
      <c r="A364" s="196">
        <v>2050202</v>
      </c>
      <c r="B364" s="199" t="s">
        <v>259</v>
      </c>
      <c r="C364" s="198">
        <v>11176</v>
      </c>
      <c r="D364" s="195">
        <f t="shared" si="10"/>
        <v>12230</v>
      </c>
      <c r="F364" s="198">
        <v>12178</v>
      </c>
      <c r="G364" s="198">
        <v>52</v>
      </c>
      <c r="H364" s="198"/>
      <c r="I364" s="198"/>
      <c r="J364" s="195">
        <f t="shared" si="11"/>
        <v>12230</v>
      </c>
      <c r="N364" s="186"/>
    </row>
    <row r="365" spans="1:14" s="184" customFormat="1" ht="18.75" customHeight="1">
      <c r="A365" s="196">
        <v>2050203</v>
      </c>
      <c r="B365" s="200" t="s">
        <v>260</v>
      </c>
      <c r="C365" s="198">
        <v>10346</v>
      </c>
      <c r="D365" s="195">
        <f t="shared" si="10"/>
        <v>10731</v>
      </c>
      <c r="F365" s="198">
        <v>10210</v>
      </c>
      <c r="G365" s="198">
        <v>521</v>
      </c>
      <c r="H365" s="198"/>
      <c r="I365" s="198"/>
      <c r="J365" s="195">
        <f t="shared" si="11"/>
        <v>10731</v>
      </c>
      <c r="N365" s="186"/>
    </row>
    <row r="366" spans="1:14" s="184" customFormat="1" ht="18.75" customHeight="1">
      <c r="A366" s="196">
        <v>2050204</v>
      </c>
      <c r="B366" s="200" t="s">
        <v>261</v>
      </c>
      <c r="C366" s="198">
        <v>4205</v>
      </c>
      <c r="D366" s="195">
        <f t="shared" si="10"/>
        <v>1616</v>
      </c>
      <c r="F366" s="198">
        <v>1548</v>
      </c>
      <c r="G366" s="198">
        <v>68</v>
      </c>
      <c r="H366" s="198"/>
      <c r="I366" s="198"/>
      <c r="J366" s="195">
        <f t="shared" si="11"/>
        <v>1616</v>
      </c>
      <c r="N366" s="186"/>
    </row>
    <row r="367" spans="1:14" s="184" customFormat="1" ht="18.75" customHeight="1">
      <c r="A367" s="196">
        <v>2050205</v>
      </c>
      <c r="B367" s="200" t="s">
        <v>262</v>
      </c>
      <c r="C367" s="198">
        <v>7</v>
      </c>
      <c r="D367" s="195">
        <f t="shared" si="10"/>
        <v>0</v>
      </c>
      <c r="F367" s="198"/>
      <c r="G367" s="198"/>
      <c r="H367" s="198"/>
      <c r="I367" s="198"/>
      <c r="J367" s="195">
        <f t="shared" si="11"/>
        <v>0</v>
      </c>
      <c r="N367" s="186"/>
    </row>
    <row r="368" spans="1:14" s="184" customFormat="1" ht="18.75" customHeight="1">
      <c r="A368" s="196">
        <v>2050206</v>
      </c>
      <c r="B368" s="199" t="s">
        <v>263</v>
      </c>
      <c r="C368" s="198"/>
      <c r="D368" s="195">
        <f t="shared" si="10"/>
        <v>0</v>
      </c>
      <c r="F368" s="198"/>
      <c r="G368" s="198"/>
      <c r="H368" s="198"/>
      <c r="I368" s="198"/>
      <c r="J368" s="195">
        <f t="shared" si="11"/>
        <v>0</v>
      </c>
      <c r="N368" s="186"/>
    </row>
    <row r="369" spans="1:14" s="184" customFormat="1" ht="18.75" customHeight="1">
      <c r="A369" s="196">
        <v>2050207</v>
      </c>
      <c r="B369" s="199" t="s">
        <v>264</v>
      </c>
      <c r="C369" s="198"/>
      <c r="D369" s="195">
        <f t="shared" si="10"/>
        <v>0</v>
      </c>
      <c r="F369" s="198"/>
      <c r="G369" s="198"/>
      <c r="H369" s="198"/>
      <c r="I369" s="198"/>
      <c r="J369" s="195">
        <f t="shared" si="11"/>
        <v>0</v>
      </c>
      <c r="N369" s="186"/>
    </row>
    <row r="370" spans="1:14" s="184" customFormat="1" ht="18.75" customHeight="1">
      <c r="A370" s="196">
        <v>2050299</v>
      </c>
      <c r="B370" s="199" t="s">
        <v>265</v>
      </c>
      <c r="C370" s="198">
        <v>3094</v>
      </c>
      <c r="D370" s="195">
        <f t="shared" si="10"/>
        <v>2549</v>
      </c>
      <c r="F370" s="198">
        <v>2500</v>
      </c>
      <c r="G370" s="198">
        <v>49</v>
      </c>
      <c r="H370" s="198"/>
      <c r="I370" s="198"/>
      <c r="J370" s="195">
        <f t="shared" si="11"/>
        <v>2549</v>
      </c>
      <c r="N370" s="186"/>
    </row>
    <row r="371" spans="1:14" s="184" customFormat="1" ht="18.75" customHeight="1">
      <c r="A371" s="196">
        <v>20503</v>
      </c>
      <c r="B371" s="199" t="s">
        <v>266</v>
      </c>
      <c r="C371" s="198">
        <f>SUM(C372:C377)</f>
        <v>0</v>
      </c>
      <c r="D371" s="195">
        <f t="shared" si="10"/>
        <v>0</v>
      </c>
      <c r="F371" s="198">
        <f>SUM(F372:F377)</f>
        <v>0</v>
      </c>
      <c r="G371" s="198">
        <f>SUM(G372:G377)</f>
        <v>0</v>
      </c>
      <c r="H371" s="198">
        <f>SUM(H372:H377)</f>
        <v>0</v>
      </c>
      <c r="I371" s="198">
        <f>SUM(I372:I377)</f>
        <v>0</v>
      </c>
      <c r="J371" s="195">
        <f t="shared" si="11"/>
        <v>0</v>
      </c>
      <c r="N371" s="186"/>
    </row>
    <row r="372" spans="1:14" s="184" customFormat="1" ht="18.75" customHeight="1">
      <c r="A372" s="196">
        <v>2050301</v>
      </c>
      <c r="B372" s="199" t="s">
        <v>267</v>
      </c>
      <c r="C372" s="198"/>
      <c r="D372" s="195">
        <f t="shared" si="10"/>
        <v>0</v>
      </c>
      <c r="F372" s="198"/>
      <c r="G372" s="198"/>
      <c r="H372" s="198"/>
      <c r="I372" s="198"/>
      <c r="J372" s="195">
        <f t="shared" si="11"/>
        <v>0</v>
      </c>
      <c r="N372" s="186"/>
    </row>
    <row r="373" spans="1:14" s="184" customFormat="1" ht="18.75" customHeight="1">
      <c r="A373" s="196">
        <v>2050302</v>
      </c>
      <c r="B373" s="199" t="s">
        <v>268</v>
      </c>
      <c r="C373" s="198"/>
      <c r="D373" s="195">
        <f t="shared" si="10"/>
        <v>0</v>
      </c>
      <c r="F373" s="198"/>
      <c r="G373" s="198"/>
      <c r="H373" s="198"/>
      <c r="I373" s="198"/>
      <c r="J373" s="195">
        <f t="shared" si="11"/>
        <v>0</v>
      </c>
      <c r="N373" s="186"/>
    </row>
    <row r="374" spans="1:14" s="184" customFormat="1" ht="18.75" customHeight="1">
      <c r="A374" s="196">
        <v>2050303</v>
      </c>
      <c r="B374" s="199" t="s">
        <v>269</v>
      </c>
      <c r="C374" s="198"/>
      <c r="D374" s="195">
        <f t="shared" si="10"/>
        <v>0</v>
      </c>
      <c r="F374" s="198"/>
      <c r="G374" s="198"/>
      <c r="H374" s="198"/>
      <c r="I374" s="198"/>
      <c r="J374" s="195">
        <f t="shared" si="11"/>
        <v>0</v>
      </c>
      <c r="N374" s="186"/>
    </row>
    <row r="375" spans="1:14" s="184" customFormat="1" ht="18.75" customHeight="1">
      <c r="A375" s="196">
        <v>2050304</v>
      </c>
      <c r="B375" s="200" t="s">
        <v>270</v>
      </c>
      <c r="C375" s="198"/>
      <c r="D375" s="195">
        <f t="shared" si="10"/>
        <v>0</v>
      </c>
      <c r="F375" s="198"/>
      <c r="G375" s="198"/>
      <c r="H375" s="198"/>
      <c r="I375" s="198"/>
      <c r="J375" s="195">
        <f t="shared" si="11"/>
        <v>0</v>
      </c>
      <c r="N375" s="186"/>
    </row>
    <row r="376" spans="1:14" s="184" customFormat="1" ht="18.75" customHeight="1">
      <c r="A376" s="196">
        <v>2050305</v>
      </c>
      <c r="B376" s="200" t="s">
        <v>271</v>
      </c>
      <c r="C376" s="198"/>
      <c r="D376" s="195">
        <f t="shared" si="10"/>
        <v>0</v>
      </c>
      <c r="F376" s="198"/>
      <c r="G376" s="198"/>
      <c r="H376" s="198"/>
      <c r="I376" s="198"/>
      <c r="J376" s="195">
        <f t="shared" si="11"/>
        <v>0</v>
      </c>
      <c r="N376" s="186"/>
    </row>
    <row r="377" spans="1:14" s="184" customFormat="1" ht="18.75" customHeight="1">
      <c r="A377" s="196">
        <v>2050399</v>
      </c>
      <c r="B377" s="200" t="s">
        <v>272</v>
      </c>
      <c r="C377" s="198"/>
      <c r="D377" s="195">
        <f t="shared" si="10"/>
        <v>0</v>
      </c>
      <c r="F377" s="198"/>
      <c r="G377" s="198"/>
      <c r="H377" s="198"/>
      <c r="I377" s="198"/>
      <c r="J377" s="195">
        <f t="shared" si="11"/>
        <v>0</v>
      </c>
      <c r="N377" s="186"/>
    </row>
    <row r="378" spans="1:14" s="184" customFormat="1" ht="18.75" customHeight="1">
      <c r="A378" s="196">
        <v>20504</v>
      </c>
      <c r="B378" s="197" t="s">
        <v>273</v>
      </c>
      <c r="C378" s="198">
        <f>SUM(C379:C383)</f>
        <v>0</v>
      </c>
      <c r="D378" s="195">
        <f t="shared" si="10"/>
        <v>0</v>
      </c>
      <c r="F378" s="198">
        <f>SUM(F379:F383)</f>
        <v>0</v>
      </c>
      <c r="G378" s="198">
        <f>SUM(G379:G383)</f>
        <v>0</v>
      </c>
      <c r="H378" s="198">
        <f>SUM(H379:H383)</f>
        <v>0</v>
      </c>
      <c r="I378" s="198">
        <f>SUM(I379:I383)</f>
        <v>0</v>
      </c>
      <c r="J378" s="195">
        <f t="shared" si="11"/>
        <v>0</v>
      </c>
      <c r="N378" s="186"/>
    </row>
    <row r="379" spans="1:14" s="184" customFormat="1" ht="18.75" customHeight="1">
      <c r="A379" s="196">
        <v>2050401</v>
      </c>
      <c r="B379" s="199" t="s">
        <v>274</v>
      </c>
      <c r="C379" s="198"/>
      <c r="D379" s="195">
        <f t="shared" si="10"/>
        <v>0</v>
      </c>
      <c r="F379" s="198"/>
      <c r="G379" s="198"/>
      <c r="H379" s="198"/>
      <c r="I379" s="198"/>
      <c r="J379" s="195">
        <f t="shared" si="11"/>
        <v>0</v>
      </c>
      <c r="N379" s="186"/>
    </row>
    <row r="380" spans="1:14" s="184" customFormat="1" ht="18.75" customHeight="1">
      <c r="A380" s="196">
        <v>2050402</v>
      </c>
      <c r="B380" s="199" t="s">
        <v>275</v>
      </c>
      <c r="C380" s="198"/>
      <c r="D380" s="195">
        <f t="shared" si="10"/>
        <v>0</v>
      </c>
      <c r="F380" s="198"/>
      <c r="G380" s="198"/>
      <c r="H380" s="198"/>
      <c r="I380" s="198"/>
      <c r="J380" s="195">
        <f t="shared" si="11"/>
        <v>0</v>
      </c>
      <c r="N380" s="186"/>
    </row>
    <row r="381" spans="1:14" s="184" customFormat="1" ht="18.75" customHeight="1">
      <c r="A381" s="196">
        <v>2050403</v>
      </c>
      <c r="B381" s="199" t="s">
        <v>276</v>
      </c>
      <c r="C381" s="198"/>
      <c r="D381" s="195">
        <f t="shared" si="10"/>
        <v>0</v>
      </c>
      <c r="F381" s="198"/>
      <c r="G381" s="198"/>
      <c r="H381" s="198"/>
      <c r="I381" s="198"/>
      <c r="J381" s="195">
        <f t="shared" si="11"/>
        <v>0</v>
      </c>
      <c r="N381" s="186"/>
    </row>
    <row r="382" spans="1:14" s="184" customFormat="1" ht="18.75" customHeight="1">
      <c r="A382" s="196">
        <v>2050404</v>
      </c>
      <c r="B382" s="200" t="s">
        <v>277</v>
      </c>
      <c r="C382" s="198"/>
      <c r="D382" s="195">
        <f t="shared" si="10"/>
        <v>0</v>
      </c>
      <c r="F382" s="198"/>
      <c r="G382" s="198"/>
      <c r="H382" s="198"/>
      <c r="I382" s="198"/>
      <c r="J382" s="195">
        <f t="shared" si="11"/>
        <v>0</v>
      </c>
      <c r="N382" s="186"/>
    </row>
    <row r="383" spans="1:14" s="184" customFormat="1" ht="18.75" customHeight="1">
      <c r="A383" s="196">
        <v>2050499</v>
      </c>
      <c r="B383" s="200" t="s">
        <v>278</v>
      </c>
      <c r="C383" s="198"/>
      <c r="D383" s="195">
        <f t="shared" si="10"/>
        <v>0</v>
      </c>
      <c r="F383" s="198"/>
      <c r="G383" s="198"/>
      <c r="H383" s="198"/>
      <c r="I383" s="198"/>
      <c r="J383" s="195">
        <f t="shared" si="11"/>
        <v>0</v>
      </c>
      <c r="N383" s="186"/>
    </row>
    <row r="384" spans="1:14" s="184" customFormat="1" ht="18.75" customHeight="1">
      <c r="A384" s="196">
        <v>20505</v>
      </c>
      <c r="B384" s="200" t="s">
        <v>279</v>
      </c>
      <c r="C384" s="198">
        <f>SUM(C385:C387)</f>
        <v>0</v>
      </c>
      <c r="D384" s="195">
        <f t="shared" si="10"/>
        <v>0</v>
      </c>
      <c r="F384" s="198">
        <f>SUM(F385:F387)</f>
        <v>0</v>
      </c>
      <c r="G384" s="198">
        <f>SUM(G385:G387)</f>
        <v>0</v>
      </c>
      <c r="H384" s="198">
        <f>SUM(H385:H387)</f>
        <v>0</v>
      </c>
      <c r="I384" s="198">
        <f>SUM(I385:I387)</f>
        <v>0</v>
      </c>
      <c r="J384" s="195">
        <f t="shared" si="11"/>
        <v>0</v>
      </c>
      <c r="N384" s="186"/>
    </row>
    <row r="385" spans="1:14" s="184" customFormat="1" ht="18.75" customHeight="1">
      <c r="A385" s="196">
        <v>2050501</v>
      </c>
      <c r="B385" s="199" t="s">
        <v>280</v>
      </c>
      <c r="C385" s="198"/>
      <c r="D385" s="195">
        <f t="shared" si="10"/>
        <v>0</v>
      </c>
      <c r="F385" s="198"/>
      <c r="G385" s="198"/>
      <c r="H385" s="198"/>
      <c r="I385" s="198"/>
      <c r="J385" s="195">
        <f t="shared" si="11"/>
        <v>0</v>
      </c>
      <c r="N385" s="186"/>
    </row>
    <row r="386" spans="1:14" s="184" customFormat="1" ht="18.75" customHeight="1">
      <c r="A386" s="196">
        <v>2050502</v>
      </c>
      <c r="B386" s="199" t="s">
        <v>281</v>
      </c>
      <c r="C386" s="198"/>
      <c r="D386" s="195">
        <f t="shared" si="10"/>
        <v>0</v>
      </c>
      <c r="F386" s="198"/>
      <c r="G386" s="198"/>
      <c r="H386" s="198"/>
      <c r="I386" s="198"/>
      <c r="J386" s="195">
        <f t="shared" si="11"/>
        <v>0</v>
      </c>
      <c r="N386" s="186"/>
    </row>
    <row r="387" spans="1:14" s="184" customFormat="1" ht="18.75" customHeight="1">
      <c r="A387" s="196">
        <v>2050599</v>
      </c>
      <c r="B387" s="199" t="s">
        <v>282</v>
      </c>
      <c r="C387" s="198"/>
      <c r="D387" s="195">
        <f t="shared" si="10"/>
        <v>0</v>
      </c>
      <c r="F387" s="198"/>
      <c r="G387" s="198"/>
      <c r="H387" s="198"/>
      <c r="I387" s="198"/>
      <c r="J387" s="195">
        <f t="shared" si="11"/>
        <v>0</v>
      </c>
      <c r="N387" s="186"/>
    </row>
    <row r="388" spans="1:14" s="184" customFormat="1" ht="18.75" customHeight="1">
      <c r="A388" s="196">
        <v>20506</v>
      </c>
      <c r="B388" s="200" t="s">
        <v>283</v>
      </c>
      <c r="C388" s="198">
        <f>SUM(C389:C391)</f>
        <v>0</v>
      </c>
      <c r="D388" s="195">
        <f t="shared" si="10"/>
        <v>0</v>
      </c>
      <c r="F388" s="198">
        <f>SUM(F389:F391)</f>
        <v>0</v>
      </c>
      <c r="G388" s="198">
        <f>SUM(G389:G391)</f>
        <v>0</v>
      </c>
      <c r="H388" s="198">
        <f>SUM(H389:H391)</f>
        <v>0</v>
      </c>
      <c r="I388" s="198">
        <f>SUM(I389:I391)</f>
        <v>0</v>
      </c>
      <c r="J388" s="195">
        <f t="shared" si="11"/>
        <v>0</v>
      </c>
      <c r="N388" s="186"/>
    </row>
    <row r="389" spans="1:14" s="184" customFormat="1" ht="18.75" customHeight="1">
      <c r="A389" s="196">
        <v>2050601</v>
      </c>
      <c r="B389" s="200" t="s">
        <v>284</v>
      </c>
      <c r="C389" s="198"/>
      <c r="D389" s="195">
        <f t="shared" si="10"/>
        <v>0</v>
      </c>
      <c r="F389" s="198"/>
      <c r="G389" s="198"/>
      <c r="H389" s="198"/>
      <c r="I389" s="198"/>
      <c r="J389" s="195">
        <f t="shared" si="11"/>
        <v>0</v>
      </c>
      <c r="N389" s="186"/>
    </row>
    <row r="390" spans="1:14" s="184" customFormat="1" ht="18.75" customHeight="1">
      <c r="A390" s="196">
        <v>2050602</v>
      </c>
      <c r="B390" s="200" t="s">
        <v>285</v>
      </c>
      <c r="C390" s="198"/>
      <c r="D390" s="195">
        <f t="shared" ref="D390:D453" si="12">J390</f>
        <v>0</v>
      </c>
      <c r="F390" s="198"/>
      <c r="G390" s="198"/>
      <c r="H390" s="198"/>
      <c r="I390" s="198"/>
      <c r="J390" s="195">
        <f t="shared" ref="J390:J453" si="13">SUM(F390:I390)</f>
        <v>0</v>
      </c>
      <c r="N390" s="186"/>
    </row>
    <row r="391" spans="1:14" s="184" customFormat="1" ht="18.75" customHeight="1">
      <c r="A391" s="196">
        <v>2050699</v>
      </c>
      <c r="B391" s="197" t="s">
        <v>286</v>
      </c>
      <c r="C391" s="198"/>
      <c r="D391" s="195">
        <f t="shared" si="12"/>
        <v>0</v>
      </c>
      <c r="F391" s="198"/>
      <c r="G391" s="198"/>
      <c r="H391" s="198"/>
      <c r="I391" s="198"/>
      <c r="J391" s="195">
        <f t="shared" si="13"/>
        <v>0</v>
      </c>
      <c r="N391" s="186"/>
    </row>
    <row r="392" spans="1:14" s="184" customFormat="1" ht="18.75" customHeight="1">
      <c r="A392" s="196">
        <v>20507</v>
      </c>
      <c r="B392" s="199" t="s">
        <v>287</v>
      </c>
      <c r="C392" s="198">
        <f>SUM(C393:C395)</f>
        <v>0</v>
      </c>
      <c r="D392" s="195">
        <f t="shared" si="12"/>
        <v>0</v>
      </c>
      <c r="F392" s="198">
        <f>SUM(F393:F395)</f>
        <v>0</v>
      </c>
      <c r="G392" s="198">
        <f>SUM(G393:G395)</f>
        <v>0</v>
      </c>
      <c r="H392" s="198">
        <f>SUM(H393:H395)</f>
        <v>0</v>
      </c>
      <c r="I392" s="198">
        <f>SUM(I393:I395)</f>
        <v>0</v>
      </c>
      <c r="J392" s="195">
        <f t="shared" si="13"/>
        <v>0</v>
      </c>
      <c r="N392" s="186"/>
    </row>
    <row r="393" spans="1:14" s="184" customFormat="1" ht="18.75" customHeight="1">
      <c r="A393" s="196">
        <v>2050701</v>
      </c>
      <c r="B393" s="199" t="s">
        <v>288</v>
      </c>
      <c r="C393" s="198"/>
      <c r="D393" s="195">
        <f t="shared" si="12"/>
        <v>0</v>
      </c>
      <c r="F393" s="198"/>
      <c r="G393" s="198"/>
      <c r="H393" s="198"/>
      <c r="I393" s="198"/>
      <c r="J393" s="195">
        <f t="shared" si="13"/>
        <v>0</v>
      </c>
      <c r="N393" s="186"/>
    </row>
    <row r="394" spans="1:14" s="184" customFormat="1" ht="18.75" customHeight="1">
      <c r="A394" s="196">
        <v>2050702</v>
      </c>
      <c r="B394" s="199" t="s">
        <v>289</v>
      </c>
      <c r="C394" s="198"/>
      <c r="D394" s="195">
        <f t="shared" si="12"/>
        <v>0</v>
      </c>
      <c r="F394" s="198"/>
      <c r="G394" s="198"/>
      <c r="H394" s="198"/>
      <c r="I394" s="198"/>
      <c r="J394" s="195">
        <f t="shared" si="13"/>
        <v>0</v>
      </c>
      <c r="N394" s="186"/>
    </row>
    <row r="395" spans="1:14" s="184" customFormat="1" ht="18.75" customHeight="1">
      <c r="A395" s="196">
        <v>2050799</v>
      </c>
      <c r="B395" s="200" t="s">
        <v>290</v>
      </c>
      <c r="C395" s="198"/>
      <c r="D395" s="195">
        <f t="shared" si="12"/>
        <v>0</v>
      </c>
      <c r="F395" s="198"/>
      <c r="G395" s="198"/>
      <c r="H395" s="198"/>
      <c r="I395" s="198"/>
      <c r="J395" s="195">
        <f t="shared" si="13"/>
        <v>0</v>
      </c>
      <c r="N395" s="186"/>
    </row>
    <row r="396" spans="1:14" s="184" customFormat="1" ht="18.75" customHeight="1">
      <c r="A396" s="196">
        <v>20508</v>
      </c>
      <c r="B396" s="200" t="s">
        <v>291</v>
      </c>
      <c r="C396" s="198">
        <f>SUM(C397:C401)</f>
        <v>212</v>
      </c>
      <c r="D396" s="195">
        <f t="shared" si="12"/>
        <v>20</v>
      </c>
      <c r="F396" s="198">
        <f>SUM(F397:F401)</f>
        <v>20</v>
      </c>
      <c r="G396" s="198">
        <f>SUM(G397:G401)</f>
        <v>0</v>
      </c>
      <c r="H396" s="198">
        <f>SUM(H397:H401)</f>
        <v>0</v>
      </c>
      <c r="I396" s="198">
        <f>SUM(I397:I401)</f>
        <v>0</v>
      </c>
      <c r="J396" s="195">
        <f t="shared" si="13"/>
        <v>20</v>
      </c>
      <c r="N396" s="186"/>
    </row>
    <row r="397" spans="1:14" s="184" customFormat="1" ht="18.75" customHeight="1">
      <c r="A397" s="196">
        <v>2050801</v>
      </c>
      <c r="B397" s="200" t="s">
        <v>292</v>
      </c>
      <c r="C397" s="198"/>
      <c r="D397" s="195">
        <f t="shared" si="12"/>
        <v>0</v>
      </c>
      <c r="F397" s="198"/>
      <c r="G397" s="198"/>
      <c r="H397" s="198"/>
      <c r="I397" s="198"/>
      <c r="J397" s="195">
        <f t="shared" si="13"/>
        <v>0</v>
      </c>
      <c r="N397" s="186"/>
    </row>
    <row r="398" spans="1:14" s="184" customFormat="1" ht="18.75" customHeight="1">
      <c r="A398" s="196">
        <v>2050802</v>
      </c>
      <c r="B398" s="199" t="s">
        <v>293</v>
      </c>
      <c r="C398" s="198"/>
      <c r="D398" s="195">
        <f t="shared" si="12"/>
        <v>20</v>
      </c>
      <c r="F398" s="198">
        <v>20</v>
      </c>
      <c r="G398" s="198"/>
      <c r="H398" s="198"/>
      <c r="I398" s="198"/>
      <c r="J398" s="195">
        <f t="shared" si="13"/>
        <v>20</v>
      </c>
      <c r="N398" s="186"/>
    </row>
    <row r="399" spans="1:14" s="184" customFormat="1" ht="18.75" customHeight="1">
      <c r="A399" s="196">
        <v>2050803</v>
      </c>
      <c r="B399" s="199" t="s">
        <v>294</v>
      </c>
      <c r="C399" s="198">
        <v>212</v>
      </c>
      <c r="D399" s="195">
        <f t="shared" si="12"/>
        <v>0</v>
      </c>
      <c r="F399" s="198"/>
      <c r="G399" s="198"/>
      <c r="H399" s="198"/>
      <c r="I399" s="198"/>
      <c r="J399" s="195">
        <f t="shared" si="13"/>
        <v>0</v>
      </c>
      <c r="N399" s="186"/>
    </row>
    <row r="400" spans="1:14" s="184" customFormat="1" ht="18.75" customHeight="1">
      <c r="A400" s="196">
        <v>2050804</v>
      </c>
      <c r="B400" s="199" t="s">
        <v>295</v>
      </c>
      <c r="C400" s="198"/>
      <c r="D400" s="195">
        <f t="shared" si="12"/>
        <v>0</v>
      </c>
      <c r="F400" s="198"/>
      <c r="G400" s="198"/>
      <c r="H400" s="198"/>
      <c r="I400" s="198"/>
      <c r="J400" s="195">
        <f t="shared" si="13"/>
        <v>0</v>
      </c>
      <c r="N400" s="186"/>
    </row>
    <row r="401" spans="1:14" s="184" customFormat="1" ht="18.75" customHeight="1">
      <c r="A401" s="196">
        <v>2050899</v>
      </c>
      <c r="B401" s="199" t="s">
        <v>296</v>
      </c>
      <c r="C401" s="198"/>
      <c r="D401" s="195">
        <f t="shared" si="12"/>
        <v>0</v>
      </c>
      <c r="F401" s="198"/>
      <c r="G401" s="198"/>
      <c r="H401" s="198"/>
      <c r="I401" s="198"/>
      <c r="J401" s="195">
        <f t="shared" si="13"/>
        <v>0</v>
      </c>
      <c r="N401" s="186"/>
    </row>
    <row r="402" spans="1:14" s="184" customFormat="1" ht="18.75" customHeight="1">
      <c r="A402" s="196">
        <v>20509</v>
      </c>
      <c r="B402" s="199" t="s">
        <v>297</v>
      </c>
      <c r="C402" s="198">
        <f>SUM(C403:C408)</f>
        <v>1903</v>
      </c>
      <c r="D402" s="195">
        <f t="shared" si="12"/>
        <v>4068</v>
      </c>
      <c r="F402" s="198">
        <f>SUM(F403:F408)</f>
        <v>4068</v>
      </c>
      <c r="G402" s="198">
        <f>SUM(G403:G408)</f>
        <v>0</v>
      </c>
      <c r="H402" s="198">
        <f>SUM(H403:H408)</f>
        <v>0</v>
      </c>
      <c r="I402" s="198">
        <f>SUM(I403:I408)</f>
        <v>0</v>
      </c>
      <c r="J402" s="195">
        <f t="shared" si="13"/>
        <v>4068</v>
      </c>
      <c r="N402" s="186"/>
    </row>
    <row r="403" spans="1:14" s="184" customFormat="1" ht="18.75" customHeight="1">
      <c r="A403" s="196">
        <v>2050901</v>
      </c>
      <c r="B403" s="200" t="s">
        <v>298</v>
      </c>
      <c r="C403" s="198">
        <v>1876</v>
      </c>
      <c r="D403" s="195">
        <f t="shared" si="12"/>
        <v>4068</v>
      </c>
      <c r="F403" s="198">
        <v>4068</v>
      </c>
      <c r="G403" s="198"/>
      <c r="H403" s="198"/>
      <c r="I403" s="198"/>
      <c r="J403" s="195">
        <f t="shared" si="13"/>
        <v>4068</v>
      </c>
      <c r="N403" s="186"/>
    </row>
    <row r="404" spans="1:14" s="184" customFormat="1" ht="18.75" customHeight="1">
      <c r="A404" s="196">
        <v>2050902</v>
      </c>
      <c r="B404" s="200" t="s">
        <v>299</v>
      </c>
      <c r="C404" s="198"/>
      <c r="D404" s="195">
        <f t="shared" si="12"/>
        <v>0</v>
      </c>
      <c r="F404" s="198"/>
      <c r="G404" s="198"/>
      <c r="H404" s="198"/>
      <c r="I404" s="198"/>
      <c r="J404" s="195">
        <f t="shared" si="13"/>
        <v>0</v>
      </c>
      <c r="N404" s="186"/>
    </row>
    <row r="405" spans="1:14" s="184" customFormat="1" ht="18.75" customHeight="1">
      <c r="A405" s="196">
        <v>2050903</v>
      </c>
      <c r="B405" s="200" t="s">
        <v>300</v>
      </c>
      <c r="C405" s="198"/>
      <c r="D405" s="195">
        <f t="shared" si="12"/>
        <v>0</v>
      </c>
      <c r="F405" s="198"/>
      <c r="G405" s="198"/>
      <c r="H405" s="198"/>
      <c r="I405" s="198"/>
      <c r="J405" s="195">
        <f t="shared" si="13"/>
        <v>0</v>
      </c>
      <c r="N405" s="186"/>
    </row>
    <row r="406" spans="1:14" s="184" customFormat="1" ht="18.75" customHeight="1">
      <c r="A406" s="196">
        <v>2050904</v>
      </c>
      <c r="B406" s="197" t="s">
        <v>301</v>
      </c>
      <c r="C406" s="198"/>
      <c r="D406" s="195">
        <f t="shared" si="12"/>
        <v>0</v>
      </c>
      <c r="F406" s="198"/>
      <c r="G406" s="198"/>
      <c r="H406" s="198"/>
      <c r="I406" s="198"/>
      <c r="J406" s="195">
        <f t="shared" si="13"/>
        <v>0</v>
      </c>
      <c r="N406" s="186"/>
    </row>
    <row r="407" spans="1:14" s="184" customFormat="1" ht="18.75" customHeight="1">
      <c r="A407" s="196">
        <v>2050905</v>
      </c>
      <c r="B407" s="199" t="s">
        <v>302</v>
      </c>
      <c r="C407" s="198"/>
      <c r="D407" s="195">
        <f t="shared" si="12"/>
        <v>0</v>
      </c>
      <c r="F407" s="198"/>
      <c r="G407" s="198"/>
      <c r="H407" s="198"/>
      <c r="I407" s="198"/>
      <c r="J407" s="195">
        <f t="shared" si="13"/>
        <v>0</v>
      </c>
      <c r="N407" s="186"/>
    </row>
    <row r="408" spans="1:14" s="184" customFormat="1" ht="18.75" customHeight="1">
      <c r="A408" s="196">
        <v>2050999</v>
      </c>
      <c r="B408" s="199" t="s">
        <v>303</v>
      </c>
      <c r="C408" s="198">
        <v>27</v>
      </c>
      <c r="D408" s="195">
        <f t="shared" si="12"/>
        <v>0</v>
      </c>
      <c r="F408" s="198"/>
      <c r="G408" s="198"/>
      <c r="H408" s="198"/>
      <c r="I408" s="198"/>
      <c r="J408" s="195">
        <f t="shared" si="13"/>
        <v>0</v>
      </c>
      <c r="N408" s="186"/>
    </row>
    <row r="409" spans="1:14" s="184" customFormat="1" ht="18.75" customHeight="1">
      <c r="A409" s="196">
        <v>20599</v>
      </c>
      <c r="B409" s="199" t="s">
        <v>304</v>
      </c>
      <c r="C409" s="198">
        <v>966</v>
      </c>
      <c r="D409" s="195">
        <f t="shared" si="12"/>
        <v>382</v>
      </c>
      <c r="F409" s="198">
        <v>382</v>
      </c>
      <c r="G409" s="198"/>
      <c r="H409" s="198"/>
      <c r="I409" s="198"/>
      <c r="J409" s="195">
        <f t="shared" si="13"/>
        <v>382</v>
      </c>
      <c r="N409" s="186"/>
    </row>
    <row r="410" spans="1:14" s="184" customFormat="1" ht="18.75" customHeight="1">
      <c r="A410" s="196">
        <v>206</v>
      </c>
      <c r="B410" s="197" t="s">
        <v>305</v>
      </c>
      <c r="C410" s="198">
        <f>SUM(C411,C416,C425,C431,C437,C442,C447,C454,C458,C461)</f>
        <v>7946</v>
      </c>
      <c r="D410" s="195">
        <f t="shared" si="12"/>
        <v>15530</v>
      </c>
      <c r="F410" s="198">
        <f>SUM(F411,F416,F425,F431,F437,F442,F447,F454,F458,F461)</f>
        <v>15530</v>
      </c>
      <c r="G410" s="198">
        <f>SUM(G411,G416,G425,G431,G437,G442,G447,G454,G458,G461)</f>
        <v>0</v>
      </c>
      <c r="H410" s="198">
        <f>SUM(H411,H416,H425,H431,H437,H442,H447,H454,H458,H461)</f>
        <v>0</v>
      </c>
      <c r="I410" s="198">
        <f>SUM(I411,I416,I425,I431,I437,I442,I447,I454,I458,I461)</f>
        <v>0</v>
      </c>
      <c r="J410" s="195">
        <f t="shared" si="13"/>
        <v>15530</v>
      </c>
      <c r="N410" s="186"/>
    </row>
    <row r="411" spans="1:14" s="184" customFormat="1" ht="18.75" customHeight="1">
      <c r="A411" s="196">
        <v>20601</v>
      </c>
      <c r="B411" s="200" t="s">
        <v>306</v>
      </c>
      <c r="C411" s="198">
        <f>SUM(C412:C415)</f>
        <v>2</v>
      </c>
      <c r="D411" s="195">
        <f t="shared" si="12"/>
        <v>0</v>
      </c>
      <c r="F411" s="198">
        <f>SUM(F412:F415)</f>
        <v>0</v>
      </c>
      <c r="G411" s="198">
        <f>SUM(G412:G415)</f>
        <v>0</v>
      </c>
      <c r="H411" s="198">
        <f>SUM(H412:H415)</f>
        <v>0</v>
      </c>
      <c r="I411" s="198">
        <f>SUM(I412:I415)</f>
        <v>0</v>
      </c>
      <c r="J411" s="195">
        <f t="shared" si="13"/>
        <v>0</v>
      </c>
      <c r="N411" s="186"/>
    </row>
    <row r="412" spans="1:14" s="184" customFormat="1" ht="18.75" customHeight="1">
      <c r="A412" s="196">
        <v>2060101</v>
      </c>
      <c r="B412" s="199" t="s">
        <v>79</v>
      </c>
      <c r="C412" s="198">
        <v>2</v>
      </c>
      <c r="D412" s="195">
        <f t="shared" si="12"/>
        <v>0</v>
      </c>
      <c r="F412" s="198"/>
      <c r="G412" s="198"/>
      <c r="H412" s="198"/>
      <c r="I412" s="198"/>
      <c r="J412" s="195">
        <f t="shared" si="13"/>
        <v>0</v>
      </c>
      <c r="N412" s="186"/>
    </row>
    <row r="413" spans="1:14" s="184" customFormat="1" ht="18.75" customHeight="1">
      <c r="A413" s="196">
        <v>2060102</v>
      </c>
      <c r="B413" s="199" t="s">
        <v>80</v>
      </c>
      <c r="C413" s="198"/>
      <c r="D413" s="195">
        <f t="shared" si="12"/>
        <v>0</v>
      </c>
      <c r="F413" s="198"/>
      <c r="G413" s="198"/>
      <c r="H413" s="198"/>
      <c r="I413" s="198"/>
      <c r="J413" s="195">
        <f t="shared" si="13"/>
        <v>0</v>
      </c>
      <c r="N413" s="186"/>
    </row>
    <row r="414" spans="1:14" s="184" customFormat="1" ht="18.75" customHeight="1">
      <c r="A414" s="196">
        <v>2060103</v>
      </c>
      <c r="B414" s="199" t="s">
        <v>81</v>
      </c>
      <c r="C414" s="198"/>
      <c r="D414" s="195">
        <f t="shared" si="12"/>
        <v>0</v>
      </c>
      <c r="F414" s="198"/>
      <c r="G414" s="198"/>
      <c r="H414" s="198"/>
      <c r="I414" s="198"/>
      <c r="J414" s="195">
        <f t="shared" si="13"/>
        <v>0</v>
      </c>
      <c r="N414" s="186"/>
    </row>
    <row r="415" spans="1:14" s="184" customFormat="1" ht="18.75" customHeight="1">
      <c r="A415" s="196">
        <v>2060199</v>
      </c>
      <c r="B415" s="200" t="s">
        <v>307</v>
      </c>
      <c r="C415" s="198"/>
      <c r="D415" s="195">
        <f t="shared" si="12"/>
        <v>0</v>
      </c>
      <c r="F415" s="198"/>
      <c r="G415" s="198"/>
      <c r="H415" s="198"/>
      <c r="I415" s="198"/>
      <c r="J415" s="195">
        <f t="shared" si="13"/>
        <v>0</v>
      </c>
      <c r="N415" s="186"/>
    </row>
    <row r="416" spans="1:14" s="184" customFormat="1" ht="18.75" customHeight="1">
      <c r="A416" s="196">
        <v>20602</v>
      </c>
      <c r="B416" s="199" t="s">
        <v>308</v>
      </c>
      <c r="C416" s="198">
        <f>SUM(C417:C424)</f>
        <v>0</v>
      </c>
      <c r="D416" s="195">
        <f t="shared" si="12"/>
        <v>0</v>
      </c>
      <c r="F416" s="198">
        <f>SUM(F417:F424)</f>
        <v>0</v>
      </c>
      <c r="G416" s="198">
        <f>SUM(G417:G424)</f>
        <v>0</v>
      </c>
      <c r="H416" s="198">
        <f>SUM(H417:H424)</f>
        <v>0</v>
      </c>
      <c r="I416" s="198">
        <f>SUM(I417:I424)</f>
        <v>0</v>
      </c>
      <c r="J416" s="195">
        <f t="shared" si="13"/>
        <v>0</v>
      </c>
      <c r="N416" s="186"/>
    </row>
    <row r="417" spans="1:14" s="184" customFormat="1" ht="18.75" customHeight="1">
      <c r="A417" s="196">
        <v>2060201</v>
      </c>
      <c r="B417" s="199" t="s">
        <v>309</v>
      </c>
      <c r="C417" s="198"/>
      <c r="D417" s="195">
        <f t="shared" si="12"/>
        <v>0</v>
      </c>
      <c r="F417" s="198"/>
      <c r="G417" s="198"/>
      <c r="H417" s="198"/>
      <c r="I417" s="198"/>
      <c r="J417" s="195">
        <f t="shared" si="13"/>
        <v>0</v>
      </c>
      <c r="N417" s="186"/>
    </row>
    <row r="418" spans="1:14" s="184" customFormat="1" ht="18.75" customHeight="1">
      <c r="A418" s="196">
        <v>2060202</v>
      </c>
      <c r="B418" s="199" t="s">
        <v>310</v>
      </c>
      <c r="C418" s="198"/>
      <c r="D418" s="195">
        <f t="shared" si="12"/>
        <v>0</v>
      </c>
      <c r="F418" s="198"/>
      <c r="G418" s="198"/>
      <c r="H418" s="198"/>
      <c r="I418" s="198"/>
      <c r="J418" s="195">
        <f t="shared" si="13"/>
        <v>0</v>
      </c>
      <c r="N418" s="186"/>
    </row>
    <row r="419" spans="1:14" s="184" customFormat="1" ht="18.75" customHeight="1">
      <c r="A419" s="196">
        <v>2060203</v>
      </c>
      <c r="B419" s="197" t="s">
        <v>311</v>
      </c>
      <c r="C419" s="198"/>
      <c r="D419" s="195">
        <f t="shared" si="12"/>
        <v>0</v>
      </c>
      <c r="F419" s="198"/>
      <c r="G419" s="198"/>
      <c r="H419" s="198"/>
      <c r="I419" s="198"/>
      <c r="J419" s="195">
        <f t="shared" si="13"/>
        <v>0</v>
      </c>
      <c r="N419" s="186"/>
    </row>
    <row r="420" spans="1:14" s="184" customFormat="1" ht="18.75" customHeight="1">
      <c r="A420" s="196">
        <v>2060204</v>
      </c>
      <c r="B420" s="199" t="s">
        <v>312</v>
      </c>
      <c r="C420" s="198"/>
      <c r="D420" s="195">
        <f t="shared" si="12"/>
        <v>0</v>
      </c>
      <c r="F420" s="198"/>
      <c r="G420" s="198"/>
      <c r="H420" s="198"/>
      <c r="I420" s="198"/>
      <c r="J420" s="195">
        <f t="shared" si="13"/>
        <v>0</v>
      </c>
      <c r="N420" s="186"/>
    </row>
    <row r="421" spans="1:14" s="184" customFormat="1" ht="18.75" customHeight="1">
      <c r="A421" s="196">
        <v>2060205</v>
      </c>
      <c r="B421" s="199" t="s">
        <v>313</v>
      </c>
      <c r="C421" s="198"/>
      <c r="D421" s="195">
        <f t="shared" si="12"/>
        <v>0</v>
      </c>
      <c r="F421" s="198"/>
      <c r="G421" s="198"/>
      <c r="H421" s="198"/>
      <c r="I421" s="198"/>
      <c r="J421" s="195">
        <f t="shared" si="13"/>
        <v>0</v>
      </c>
      <c r="N421" s="186"/>
    </row>
    <row r="422" spans="1:14" s="184" customFormat="1" ht="18.75" customHeight="1">
      <c r="A422" s="196">
        <v>2060206</v>
      </c>
      <c r="B422" s="199" t="s">
        <v>314</v>
      </c>
      <c r="C422" s="198"/>
      <c r="D422" s="195">
        <f t="shared" si="12"/>
        <v>0</v>
      </c>
      <c r="F422" s="198"/>
      <c r="G422" s="198"/>
      <c r="H422" s="198"/>
      <c r="I422" s="198"/>
      <c r="J422" s="195">
        <f t="shared" si="13"/>
        <v>0</v>
      </c>
      <c r="N422" s="186"/>
    </row>
    <row r="423" spans="1:14" s="184" customFormat="1" ht="18.75" customHeight="1">
      <c r="A423" s="196">
        <v>2060207</v>
      </c>
      <c r="B423" s="200" t="s">
        <v>315</v>
      </c>
      <c r="C423" s="198"/>
      <c r="D423" s="195">
        <f t="shared" si="12"/>
        <v>0</v>
      </c>
      <c r="F423" s="198"/>
      <c r="G423" s="198"/>
      <c r="H423" s="198"/>
      <c r="I423" s="198"/>
      <c r="J423" s="195">
        <f t="shared" si="13"/>
        <v>0</v>
      </c>
      <c r="N423" s="186"/>
    </row>
    <row r="424" spans="1:14" s="184" customFormat="1" ht="18.75" customHeight="1">
      <c r="A424" s="196">
        <v>2060299</v>
      </c>
      <c r="B424" s="200" t="s">
        <v>316</v>
      </c>
      <c r="C424" s="198"/>
      <c r="D424" s="195">
        <f t="shared" si="12"/>
        <v>0</v>
      </c>
      <c r="F424" s="198"/>
      <c r="G424" s="198"/>
      <c r="H424" s="198"/>
      <c r="I424" s="198"/>
      <c r="J424" s="195">
        <f t="shared" si="13"/>
        <v>0</v>
      </c>
      <c r="N424" s="186"/>
    </row>
    <row r="425" spans="1:14" s="184" customFormat="1" ht="18.75" customHeight="1">
      <c r="A425" s="196">
        <v>20603</v>
      </c>
      <c r="B425" s="200" t="s">
        <v>317</v>
      </c>
      <c r="C425" s="198">
        <f>SUM(C426:C430)</f>
        <v>61</v>
      </c>
      <c r="D425" s="195">
        <f t="shared" si="12"/>
        <v>0</v>
      </c>
      <c r="F425" s="198">
        <f>SUM(F426:F430)</f>
        <v>0</v>
      </c>
      <c r="G425" s="198">
        <f>SUM(G426:G430)</f>
        <v>0</v>
      </c>
      <c r="H425" s="198">
        <f>SUM(H426:H430)</f>
        <v>0</v>
      </c>
      <c r="I425" s="198">
        <f>SUM(I426:I430)</f>
        <v>0</v>
      </c>
      <c r="J425" s="195">
        <f t="shared" si="13"/>
        <v>0</v>
      </c>
      <c r="N425" s="186"/>
    </row>
    <row r="426" spans="1:14" s="184" customFormat="1" ht="18.75" customHeight="1">
      <c r="A426" s="196">
        <v>2060301</v>
      </c>
      <c r="B426" s="199" t="s">
        <v>309</v>
      </c>
      <c r="C426" s="198"/>
      <c r="D426" s="195">
        <f t="shared" si="12"/>
        <v>0</v>
      </c>
      <c r="F426" s="198"/>
      <c r="G426" s="198"/>
      <c r="H426" s="198"/>
      <c r="I426" s="198"/>
      <c r="J426" s="195">
        <f t="shared" si="13"/>
        <v>0</v>
      </c>
      <c r="N426" s="186"/>
    </row>
    <row r="427" spans="1:14" s="184" customFormat="1" ht="18.75" customHeight="1">
      <c r="A427" s="196">
        <v>2060302</v>
      </c>
      <c r="B427" s="199" t="s">
        <v>318</v>
      </c>
      <c r="C427" s="198"/>
      <c r="D427" s="195">
        <f t="shared" si="12"/>
        <v>0</v>
      </c>
      <c r="F427" s="198"/>
      <c r="G427" s="198"/>
      <c r="H427" s="198"/>
      <c r="I427" s="198"/>
      <c r="J427" s="195">
        <f t="shared" si="13"/>
        <v>0</v>
      </c>
      <c r="N427" s="186"/>
    </row>
    <row r="428" spans="1:14" s="184" customFormat="1" ht="18.75" customHeight="1">
      <c r="A428" s="196">
        <v>2060303</v>
      </c>
      <c r="B428" s="199" t="s">
        <v>319</v>
      </c>
      <c r="C428" s="198"/>
      <c r="D428" s="195">
        <f t="shared" si="12"/>
        <v>0</v>
      </c>
      <c r="F428" s="198"/>
      <c r="G428" s="198"/>
      <c r="H428" s="198"/>
      <c r="I428" s="198"/>
      <c r="J428" s="195">
        <f t="shared" si="13"/>
        <v>0</v>
      </c>
      <c r="N428" s="186"/>
    </row>
    <row r="429" spans="1:14" s="184" customFormat="1" ht="18.75" customHeight="1">
      <c r="A429" s="196">
        <v>2060304</v>
      </c>
      <c r="B429" s="200" t="s">
        <v>320</v>
      </c>
      <c r="C429" s="198"/>
      <c r="D429" s="195">
        <f t="shared" si="12"/>
        <v>0</v>
      </c>
      <c r="F429" s="198"/>
      <c r="G429" s="198"/>
      <c r="H429" s="198"/>
      <c r="I429" s="198"/>
      <c r="J429" s="195">
        <f t="shared" si="13"/>
        <v>0</v>
      </c>
      <c r="N429" s="186"/>
    </row>
    <row r="430" spans="1:14" s="184" customFormat="1" ht="18.75" customHeight="1">
      <c r="A430" s="196">
        <v>2060399</v>
      </c>
      <c r="B430" s="200" t="s">
        <v>321</v>
      </c>
      <c r="C430" s="198">
        <v>61</v>
      </c>
      <c r="D430" s="195">
        <f t="shared" si="12"/>
        <v>0</v>
      </c>
      <c r="F430" s="198"/>
      <c r="G430" s="198"/>
      <c r="H430" s="198"/>
      <c r="I430" s="198"/>
      <c r="J430" s="195">
        <f t="shared" si="13"/>
        <v>0</v>
      </c>
      <c r="N430" s="186"/>
    </row>
    <row r="431" spans="1:14" s="184" customFormat="1" ht="18.75" customHeight="1">
      <c r="A431" s="196">
        <v>20604</v>
      </c>
      <c r="B431" s="200" t="s">
        <v>322</v>
      </c>
      <c r="C431" s="198">
        <f>SUM(C432:C436)</f>
        <v>7302</v>
      </c>
      <c r="D431" s="195">
        <f t="shared" si="12"/>
        <v>14932</v>
      </c>
      <c r="F431" s="198">
        <f>SUM(F432:F436)</f>
        <v>14932</v>
      </c>
      <c r="G431" s="198">
        <f>SUM(G432:G436)</f>
        <v>0</v>
      </c>
      <c r="H431" s="198">
        <f>SUM(H432:H436)</f>
        <v>0</v>
      </c>
      <c r="I431" s="198">
        <f>SUM(I432:I436)</f>
        <v>0</v>
      </c>
      <c r="J431" s="195">
        <f t="shared" si="13"/>
        <v>14932</v>
      </c>
      <c r="N431" s="186"/>
    </row>
    <row r="432" spans="1:14" s="184" customFormat="1" ht="18.75" customHeight="1">
      <c r="A432" s="196">
        <v>2060401</v>
      </c>
      <c r="B432" s="197" t="s">
        <v>309</v>
      </c>
      <c r="C432" s="198"/>
      <c r="D432" s="195">
        <f t="shared" si="12"/>
        <v>0</v>
      </c>
      <c r="F432" s="198"/>
      <c r="G432" s="198"/>
      <c r="H432" s="198"/>
      <c r="I432" s="198"/>
      <c r="J432" s="195">
        <f t="shared" si="13"/>
        <v>0</v>
      </c>
      <c r="N432" s="186"/>
    </row>
    <row r="433" spans="1:14" s="184" customFormat="1" ht="18.75" customHeight="1">
      <c r="A433" s="196">
        <v>2060402</v>
      </c>
      <c r="B433" s="199" t="s">
        <v>323</v>
      </c>
      <c r="C433" s="198">
        <v>348</v>
      </c>
      <c r="D433" s="195">
        <f t="shared" si="12"/>
        <v>0</v>
      </c>
      <c r="F433" s="198"/>
      <c r="G433" s="198"/>
      <c r="H433" s="198"/>
      <c r="I433" s="198"/>
      <c r="J433" s="195">
        <f t="shared" si="13"/>
        <v>0</v>
      </c>
      <c r="N433" s="186"/>
    </row>
    <row r="434" spans="1:14" s="184" customFormat="1" ht="18.75" customHeight="1">
      <c r="A434" s="196">
        <v>2060403</v>
      </c>
      <c r="B434" s="199" t="s">
        <v>324</v>
      </c>
      <c r="C434" s="198"/>
      <c r="D434" s="195">
        <f t="shared" si="12"/>
        <v>0</v>
      </c>
      <c r="F434" s="198"/>
      <c r="G434" s="198"/>
      <c r="H434" s="198"/>
      <c r="I434" s="198"/>
      <c r="J434" s="195">
        <f t="shared" si="13"/>
        <v>0</v>
      </c>
      <c r="N434" s="186"/>
    </row>
    <row r="435" spans="1:14" s="184" customFormat="1" ht="18.75" customHeight="1">
      <c r="A435" s="196">
        <v>2060404</v>
      </c>
      <c r="B435" s="199" t="s">
        <v>325</v>
      </c>
      <c r="C435" s="198">
        <v>6954</v>
      </c>
      <c r="D435" s="195">
        <f t="shared" si="12"/>
        <v>14932</v>
      </c>
      <c r="F435" s="198">
        <v>14932</v>
      </c>
      <c r="G435" s="198"/>
      <c r="H435" s="198"/>
      <c r="I435" s="198"/>
      <c r="J435" s="195">
        <f t="shared" si="13"/>
        <v>14932</v>
      </c>
      <c r="N435" s="186"/>
    </row>
    <row r="436" spans="1:14" s="184" customFormat="1" ht="18.75" customHeight="1">
      <c r="A436" s="196">
        <v>2060499</v>
      </c>
      <c r="B436" s="200" t="s">
        <v>326</v>
      </c>
      <c r="C436" s="198"/>
      <c r="D436" s="195">
        <f t="shared" si="12"/>
        <v>0</v>
      </c>
      <c r="F436" s="198"/>
      <c r="G436" s="198"/>
      <c r="H436" s="198"/>
      <c r="I436" s="198"/>
      <c r="J436" s="195">
        <f t="shared" si="13"/>
        <v>0</v>
      </c>
      <c r="N436" s="186"/>
    </row>
    <row r="437" spans="1:14" s="184" customFormat="1" ht="18.75" customHeight="1">
      <c r="A437" s="196">
        <v>20605</v>
      </c>
      <c r="B437" s="200" t="s">
        <v>327</v>
      </c>
      <c r="C437" s="198">
        <f>SUM(C438:C441)</f>
        <v>34</v>
      </c>
      <c r="D437" s="195">
        <f t="shared" si="12"/>
        <v>0</v>
      </c>
      <c r="F437" s="198">
        <f>SUM(F438:F441)</f>
        <v>0</v>
      </c>
      <c r="G437" s="198">
        <f>SUM(G438:G441)</f>
        <v>0</v>
      </c>
      <c r="H437" s="198">
        <f>SUM(H438:H441)</f>
        <v>0</v>
      </c>
      <c r="I437" s="198">
        <f>SUM(I438:I441)</f>
        <v>0</v>
      </c>
      <c r="J437" s="195">
        <f t="shared" si="13"/>
        <v>0</v>
      </c>
      <c r="N437" s="186"/>
    </row>
    <row r="438" spans="1:14" s="184" customFormat="1" ht="18.75" customHeight="1">
      <c r="A438" s="196">
        <v>2060501</v>
      </c>
      <c r="B438" s="200" t="s">
        <v>309</v>
      </c>
      <c r="C438" s="198"/>
      <c r="D438" s="195">
        <f t="shared" si="12"/>
        <v>0</v>
      </c>
      <c r="F438" s="198"/>
      <c r="G438" s="198"/>
      <c r="H438" s="198"/>
      <c r="I438" s="198"/>
      <c r="J438" s="195">
        <f t="shared" si="13"/>
        <v>0</v>
      </c>
      <c r="N438" s="186"/>
    </row>
    <row r="439" spans="1:14" s="184" customFormat="1" ht="18.75" customHeight="1">
      <c r="A439" s="196">
        <v>2060502</v>
      </c>
      <c r="B439" s="199" t="s">
        <v>328</v>
      </c>
      <c r="C439" s="198"/>
      <c r="D439" s="195">
        <f t="shared" si="12"/>
        <v>0</v>
      </c>
      <c r="F439" s="198"/>
      <c r="G439" s="198"/>
      <c r="H439" s="198"/>
      <c r="I439" s="198"/>
      <c r="J439" s="195">
        <f t="shared" si="13"/>
        <v>0</v>
      </c>
      <c r="N439" s="186"/>
    </row>
    <row r="440" spans="1:14" s="184" customFormat="1" ht="18.75" customHeight="1">
      <c r="A440" s="196">
        <v>2060503</v>
      </c>
      <c r="B440" s="199" t="s">
        <v>329</v>
      </c>
      <c r="C440" s="198"/>
      <c r="D440" s="195">
        <f t="shared" si="12"/>
        <v>0</v>
      </c>
      <c r="F440" s="198"/>
      <c r="G440" s="198"/>
      <c r="H440" s="198"/>
      <c r="I440" s="198"/>
      <c r="J440" s="195">
        <f t="shared" si="13"/>
        <v>0</v>
      </c>
      <c r="N440" s="186"/>
    </row>
    <row r="441" spans="1:14" s="184" customFormat="1" ht="18.75" customHeight="1">
      <c r="A441" s="196">
        <v>2060599</v>
      </c>
      <c r="B441" s="199" t="s">
        <v>330</v>
      </c>
      <c r="C441" s="198">
        <v>34</v>
      </c>
      <c r="D441" s="195">
        <f t="shared" si="12"/>
        <v>0</v>
      </c>
      <c r="F441" s="198"/>
      <c r="G441" s="198"/>
      <c r="H441" s="198"/>
      <c r="I441" s="198"/>
      <c r="J441" s="195">
        <f t="shared" si="13"/>
        <v>0</v>
      </c>
      <c r="N441" s="186"/>
    </row>
    <row r="442" spans="1:14" s="184" customFormat="1" ht="18.75" customHeight="1">
      <c r="A442" s="196">
        <v>20606</v>
      </c>
      <c r="B442" s="200" t="s">
        <v>331</v>
      </c>
      <c r="C442" s="198">
        <f>SUM(C443:C446)</f>
        <v>0</v>
      </c>
      <c r="D442" s="195">
        <f t="shared" si="12"/>
        <v>0</v>
      </c>
      <c r="F442" s="198">
        <f>SUM(F443:F446)</f>
        <v>0</v>
      </c>
      <c r="G442" s="198">
        <f>SUM(G443:G446)</f>
        <v>0</v>
      </c>
      <c r="H442" s="198">
        <f>SUM(H443:H446)</f>
        <v>0</v>
      </c>
      <c r="I442" s="198">
        <f>SUM(I443:I446)</f>
        <v>0</v>
      </c>
      <c r="J442" s="195">
        <f t="shared" si="13"/>
        <v>0</v>
      </c>
      <c r="N442" s="186"/>
    </row>
    <row r="443" spans="1:14" s="184" customFormat="1" ht="18.75" customHeight="1">
      <c r="A443" s="196">
        <v>2060601</v>
      </c>
      <c r="B443" s="200" t="s">
        <v>332</v>
      </c>
      <c r="C443" s="198"/>
      <c r="D443" s="195">
        <f t="shared" si="12"/>
        <v>0</v>
      </c>
      <c r="F443" s="198"/>
      <c r="G443" s="198"/>
      <c r="H443" s="198"/>
      <c r="I443" s="198"/>
      <c r="J443" s="195">
        <f t="shared" si="13"/>
        <v>0</v>
      </c>
      <c r="N443" s="186"/>
    </row>
    <row r="444" spans="1:14" s="184" customFormat="1" ht="18.75" customHeight="1">
      <c r="A444" s="196">
        <v>2060602</v>
      </c>
      <c r="B444" s="200" t="s">
        <v>333</v>
      </c>
      <c r="C444" s="198"/>
      <c r="D444" s="195">
        <f t="shared" si="12"/>
        <v>0</v>
      </c>
      <c r="F444" s="198"/>
      <c r="G444" s="198"/>
      <c r="H444" s="198"/>
      <c r="I444" s="198"/>
      <c r="J444" s="195">
        <f t="shared" si="13"/>
        <v>0</v>
      </c>
      <c r="N444" s="186"/>
    </row>
    <row r="445" spans="1:14" s="184" customFormat="1" ht="18.75" customHeight="1">
      <c r="A445" s="196">
        <v>2060603</v>
      </c>
      <c r="B445" s="200" t="s">
        <v>334</v>
      </c>
      <c r="C445" s="198"/>
      <c r="D445" s="195">
        <f t="shared" si="12"/>
        <v>0</v>
      </c>
      <c r="F445" s="198"/>
      <c r="G445" s="198"/>
      <c r="H445" s="198"/>
      <c r="I445" s="198"/>
      <c r="J445" s="195">
        <f t="shared" si="13"/>
        <v>0</v>
      </c>
      <c r="N445" s="186"/>
    </row>
    <row r="446" spans="1:14" s="184" customFormat="1" ht="18.75" customHeight="1">
      <c r="A446" s="196">
        <v>2060699</v>
      </c>
      <c r="B446" s="200" t="s">
        <v>335</v>
      </c>
      <c r="C446" s="198"/>
      <c r="D446" s="195">
        <f t="shared" si="12"/>
        <v>0</v>
      </c>
      <c r="F446" s="198"/>
      <c r="G446" s="198"/>
      <c r="H446" s="198"/>
      <c r="I446" s="198"/>
      <c r="J446" s="195">
        <f t="shared" si="13"/>
        <v>0</v>
      </c>
      <c r="N446" s="186"/>
    </row>
    <row r="447" spans="1:14" s="184" customFormat="1" ht="18.75" customHeight="1">
      <c r="A447" s="196">
        <v>20607</v>
      </c>
      <c r="B447" s="199" t="s">
        <v>336</v>
      </c>
      <c r="C447" s="198">
        <f>SUM(C448:C453)</f>
        <v>0</v>
      </c>
      <c r="D447" s="195">
        <f t="shared" si="12"/>
        <v>0</v>
      </c>
      <c r="F447" s="198">
        <f>SUM(F448:F453)</f>
        <v>0</v>
      </c>
      <c r="G447" s="198">
        <f>SUM(G448:G453)</f>
        <v>0</v>
      </c>
      <c r="H447" s="198">
        <f>SUM(H448:H453)</f>
        <v>0</v>
      </c>
      <c r="I447" s="198">
        <f>SUM(I448:I453)</f>
        <v>0</v>
      </c>
      <c r="J447" s="195">
        <f t="shared" si="13"/>
        <v>0</v>
      </c>
      <c r="N447" s="186"/>
    </row>
    <row r="448" spans="1:14" s="184" customFormat="1" ht="18.75" customHeight="1">
      <c r="A448" s="196">
        <v>2060701</v>
      </c>
      <c r="B448" s="199" t="s">
        <v>309</v>
      </c>
      <c r="C448" s="198"/>
      <c r="D448" s="195">
        <f t="shared" si="12"/>
        <v>0</v>
      </c>
      <c r="F448" s="198"/>
      <c r="G448" s="198"/>
      <c r="H448" s="198"/>
      <c r="I448" s="198"/>
      <c r="J448" s="195">
        <f t="shared" si="13"/>
        <v>0</v>
      </c>
      <c r="N448" s="186"/>
    </row>
    <row r="449" spans="1:14" s="184" customFormat="1" ht="18.75" customHeight="1">
      <c r="A449" s="196">
        <v>2060702</v>
      </c>
      <c r="B449" s="200" t="s">
        <v>337</v>
      </c>
      <c r="C449" s="198"/>
      <c r="D449" s="195">
        <f t="shared" si="12"/>
        <v>0</v>
      </c>
      <c r="F449" s="198"/>
      <c r="G449" s="198"/>
      <c r="H449" s="198"/>
      <c r="I449" s="198"/>
      <c r="J449" s="195">
        <f t="shared" si="13"/>
        <v>0</v>
      </c>
      <c r="N449" s="186"/>
    </row>
    <row r="450" spans="1:14" s="184" customFormat="1" ht="18.75" customHeight="1">
      <c r="A450" s="196">
        <v>2060703</v>
      </c>
      <c r="B450" s="200" t="s">
        <v>338</v>
      </c>
      <c r="C450" s="198"/>
      <c r="D450" s="195">
        <f t="shared" si="12"/>
        <v>0</v>
      </c>
      <c r="F450" s="198"/>
      <c r="G450" s="198"/>
      <c r="H450" s="198"/>
      <c r="I450" s="198"/>
      <c r="J450" s="195">
        <f t="shared" si="13"/>
        <v>0</v>
      </c>
      <c r="N450" s="186"/>
    </row>
    <row r="451" spans="1:14" s="184" customFormat="1" ht="18.75" customHeight="1">
      <c r="A451" s="196">
        <v>2060704</v>
      </c>
      <c r="B451" s="200" t="s">
        <v>339</v>
      </c>
      <c r="C451" s="198"/>
      <c r="D451" s="195">
        <f t="shared" si="12"/>
        <v>0</v>
      </c>
      <c r="F451" s="198"/>
      <c r="G451" s="198"/>
      <c r="H451" s="198"/>
      <c r="I451" s="198"/>
      <c r="J451" s="195">
        <f t="shared" si="13"/>
        <v>0</v>
      </c>
      <c r="N451" s="186"/>
    </row>
    <row r="452" spans="1:14" s="184" customFormat="1" ht="18.75" customHeight="1">
      <c r="A452" s="196">
        <v>2060705</v>
      </c>
      <c r="B452" s="199" t="s">
        <v>340</v>
      </c>
      <c r="C452" s="198"/>
      <c r="D452" s="195">
        <f t="shared" si="12"/>
        <v>0</v>
      </c>
      <c r="F452" s="198"/>
      <c r="G452" s="198"/>
      <c r="H452" s="198"/>
      <c r="I452" s="198"/>
      <c r="J452" s="195">
        <f t="shared" si="13"/>
        <v>0</v>
      </c>
      <c r="N452" s="186"/>
    </row>
    <row r="453" spans="1:14" s="184" customFormat="1" ht="18.75" customHeight="1">
      <c r="A453" s="196">
        <v>2060799</v>
      </c>
      <c r="B453" s="199" t="s">
        <v>341</v>
      </c>
      <c r="C453" s="198"/>
      <c r="D453" s="195">
        <f t="shared" si="12"/>
        <v>0</v>
      </c>
      <c r="F453" s="198"/>
      <c r="G453" s="198"/>
      <c r="H453" s="198"/>
      <c r="I453" s="198"/>
      <c r="J453" s="195">
        <f t="shared" si="13"/>
        <v>0</v>
      </c>
      <c r="N453" s="186"/>
    </row>
    <row r="454" spans="1:14" s="184" customFormat="1" ht="18.75" customHeight="1">
      <c r="A454" s="196">
        <v>20608</v>
      </c>
      <c r="B454" s="199" t="s">
        <v>342</v>
      </c>
      <c r="C454" s="198">
        <f>SUM(C455:C457)</f>
        <v>0</v>
      </c>
      <c r="D454" s="195">
        <f t="shared" ref="D454:D517" si="14">J454</f>
        <v>0</v>
      </c>
      <c r="F454" s="198">
        <f>SUM(F455:F457)</f>
        <v>0</v>
      </c>
      <c r="G454" s="198">
        <f>SUM(G455:G457)</f>
        <v>0</v>
      </c>
      <c r="H454" s="198">
        <f>SUM(H455:H457)</f>
        <v>0</v>
      </c>
      <c r="I454" s="198">
        <f>SUM(I455:I457)</f>
        <v>0</v>
      </c>
      <c r="J454" s="195">
        <f t="shared" ref="J454:J517" si="15">SUM(F454:I454)</f>
        <v>0</v>
      </c>
      <c r="N454" s="186"/>
    </row>
    <row r="455" spans="1:14" s="184" customFormat="1" ht="18.75" customHeight="1">
      <c r="A455" s="196">
        <v>2060801</v>
      </c>
      <c r="B455" s="200" t="s">
        <v>343</v>
      </c>
      <c r="C455" s="198"/>
      <c r="D455" s="195">
        <f t="shared" si="14"/>
        <v>0</v>
      </c>
      <c r="F455" s="198"/>
      <c r="G455" s="198"/>
      <c r="H455" s="198"/>
      <c r="I455" s="198"/>
      <c r="J455" s="195">
        <f t="shared" si="15"/>
        <v>0</v>
      </c>
      <c r="N455" s="186"/>
    </row>
    <row r="456" spans="1:14" s="184" customFormat="1" ht="18.75" customHeight="1">
      <c r="A456" s="196">
        <v>2060802</v>
      </c>
      <c r="B456" s="200" t="s">
        <v>344</v>
      </c>
      <c r="C456" s="198"/>
      <c r="D456" s="195">
        <f t="shared" si="14"/>
        <v>0</v>
      </c>
      <c r="F456" s="198"/>
      <c r="G456" s="198"/>
      <c r="H456" s="198"/>
      <c r="I456" s="198"/>
      <c r="J456" s="195">
        <f t="shared" si="15"/>
        <v>0</v>
      </c>
      <c r="N456" s="186"/>
    </row>
    <row r="457" spans="1:14" s="184" customFormat="1" ht="18.75" customHeight="1">
      <c r="A457" s="196">
        <v>2060899</v>
      </c>
      <c r="B457" s="200" t="s">
        <v>345</v>
      </c>
      <c r="C457" s="198"/>
      <c r="D457" s="195">
        <f t="shared" si="14"/>
        <v>0</v>
      </c>
      <c r="F457" s="198"/>
      <c r="G457" s="198"/>
      <c r="H457" s="198"/>
      <c r="I457" s="198"/>
      <c r="J457" s="195">
        <f t="shared" si="15"/>
        <v>0</v>
      </c>
      <c r="N457" s="186"/>
    </row>
    <row r="458" spans="1:14" s="184" customFormat="1" ht="18.75" customHeight="1">
      <c r="A458" s="196">
        <v>20609</v>
      </c>
      <c r="B458" s="197" t="s">
        <v>346</v>
      </c>
      <c r="C458" s="198">
        <f>SUM(C459:C460)</f>
        <v>100</v>
      </c>
      <c r="D458" s="195">
        <f t="shared" si="14"/>
        <v>0</v>
      </c>
      <c r="F458" s="198">
        <f>SUM(F459:F460)</f>
        <v>0</v>
      </c>
      <c r="G458" s="198">
        <f>SUM(G459:G460)</f>
        <v>0</v>
      </c>
      <c r="H458" s="198">
        <f>SUM(H459:H460)</f>
        <v>0</v>
      </c>
      <c r="I458" s="198">
        <f>SUM(I459:I460)</f>
        <v>0</v>
      </c>
      <c r="J458" s="195">
        <f t="shared" si="15"/>
        <v>0</v>
      </c>
      <c r="N458" s="186"/>
    </row>
    <row r="459" spans="1:14" s="184" customFormat="1" ht="18.75" customHeight="1">
      <c r="A459" s="196">
        <v>2060901</v>
      </c>
      <c r="B459" s="200" t="s">
        <v>347</v>
      </c>
      <c r="C459" s="198">
        <v>100</v>
      </c>
      <c r="D459" s="195">
        <f t="shared" si="14"/>
        <v>0</v>
      </c>
      <c r="F459" s="198"/>
      <c r="G459" s="198"/>
      <c r="H459" s="198"/>
      <c r="I459" s="198"/>
      <c r="J459" s="195">
        <f t="shared" si="15"/>
        <v>0</v>
      </c>
      <c r="N459" s="186"/>
    </row>
    <row r="460" spans="1:14" s="184" customFormat="1" ht="18.75" customHeight="1">
      <c r="A460" s="196">
        <v>2060902</v>
      </c>
      <c r="B460" s="200" t="s">
        <v>348</v>
      </c>
      <c r="C460" s="198"/>
      <c r="D460" s="195">
        <f t="shared" si="14"/>
        <v>0</v>
      </c>
      <c r="F460" s="198"/>
      <c r="G460" s="198"/>
      <c r="H460" s="198"/>
      <c r="I460" s="198"/>
      <c r="J460" s="195">
        <f t="shared" si="15"/>
        <v>0</v>
      </c>
      <c r="N460" s="186"/>
    </row>
    <row r="461" spans="1:14" s="184" customFormat="1" ht="18.75" customHeight="1">
      <c r="A461" s="196">
        <v>20699</v>
      </c>
      <c r="B461" s="199" t="s">
        <v>349</v>
      </c>
      <c r="C461" s="198">
        <f>SUM(C462:C465)</f>
        <v>447</v>
      </c>
      <c r="D461" s="195">
        <f t="shared" si="14"/>
        <v>598</v>
      </c>
      <c r="F461" s="198">
        <f>SUM(F462:F465)</f>
        <v>598</v>
      </c>
      <c r="G461" s="198">
        <f>SUM(G462:G465)</f>
        <v>0</v>
      </c>
      <c r="H461" s="198">
        <f>SUM(H462:H465)</f>
        <v>0</v>
      </c>
      <c r="I461" s="198">
        <f>SUM(I462:I465)</f>
        <v>0</v>
      </c>
      <c r="J461" s="195">
        <f t="shared" si="15"/>
        <v>598</v>
      </c>
      <c r="N461" s="186"/>
    </row>
    <row r="462" spans="1:14" s="184" customFormat="1" ht="18.75" customHeight="1">
      <c r="A462" s="196">
        <v>2069901</v>
      </c>
      <c r="B462" s="199" t="s">
        <v>350</v>
      </c>
      <c r="C462" s="198">
        <v>13</v>
      </c>
      <c r="D462" s="195">
        <f t="shared" si="14"/>
        <v>322</v>
      </c>
      <c r="F462" s="198">
        <v>322</v>
      </c>
      <c r="G462" s="198"/>
      <c r="H462" s="198"/>
      <c r="I462" s="198"/>
      <c r="J462" s="195">
        <f t="shared" si="15"/>
        <v>322</v>
      </c>
      <c r="N462" s="186"/>
    </row>
    <row r="463" spans="1:14" s="184" customFormat="1" ht="18.75" customHeight="1">
      <c r="A463" s="196">
        <v>2069902</v>
      </c>
      <c r="B463" s="200" t="s">
        <v>351</v>
      </c>
      <c r="C463" s="198"/>
      <c r="D463" s="195">
        <f t="shared" si="14"/>
        <v>0</v>
      </c>
      <c r="F463" s="198"/>
      <c r="G463" s="198"/>
      <c r="H463" s="198"/>
      <c r="I463" s="198"/>
      <c r="J463" s="195">
        <f t="shared" si="15"/>
        <v>0</v>
      </c>
      <c r="N463" s="186"/>
    </row>
    <row r="464" spans="1:14" s="184" customFormat="1" ht="18.75" customHeight="1">
      <c r="A464" s="196">
        <v>2069903</v>
      </c>
      <c r="B464" s="200" t="s">
        <v>352</v>
      </c>
      <c r="C464" s="198"/>
      <c r="D464" s="195">
        <f t="shared" si="14"/>
        <v>0</v>
      </c>
      <c r="F464" s="198"/>
      <c r="G464" s="198"/>
      <c r="H464" s="198"/>
      <c r="I464" s="198"/>
      <c r="J464" s="195">
        <f t="shared" si="15"/>
        <v>0</v>
      </c>
      <c r="N464" s="186"/>
    </row>
    <row r="465" spans="1:14" s="184" customFormat="1" ht="18.75" customHeight="1">
      <c r="A465" s="196">
        <v>2069999</v>
      </c>
      <c r="B465" s="200" t="s">
        <v>353</v>
      </c>
      <c r="C465" s="198">
        <v>434</v>
      </c>
      <c r="D465" s="195">
        <f t="shared" si="14"/>
        <v>276</v>
      </c>
      <c r="F465" s="198">
        <v>276</v>
      </c>
      <c r="G465" s="198"/>
      <c r="H465" s="198"/>
      <c r="I465" s="198"/>
      <c r="J465" s="195">
        <f t="shared" si="15"/>
        <v>276</v>
      </c>
      <c r="N465" s="186"/>
    </row>
    <row r="466" spans="1:14" s="184" customFormat="1" ht="18.75" customHeight="1">
      <c r="A466" s="196">
        <v>207</v>
      </c>
      <c r="B466" s="197" t="s">
        <v>1163</v>
      </c>
      <c r="C466" s="198">
        <f>SUM(C467,C483,C491,C502,C511,C518)</f>
        <v>2977</v>
      </c>
      <c r="D466" s="195">
        <f t="shared" si="14"/>
        <v>681</v>
      </c>
      <c r="F466" s="198">
        <f>SUM(F467,F483,F491,F502,F511,F518)</f>
        <v>629</v>
      </c>
      <c r="G466" s="198">
        <f>SUM(G467,G483,G491,G502,G511,G518)</f>
        <v>52</v>
      </c>
      <c r="H466" s="198">
        <f>SUM(H467,H483,H491,H502,H511,H518)</f>
        <v>0</v>
      </c>
      <c r="I466" s="198">
        <f>SUM(I467,I483,I491,I502,I511,I518)</f>
        <v>0</v>
      </c>
      <c r="J466" s="195">
        <f t="shared" si="15"/>
        <v>681</v>
      </c>
      <c r="N466" s="186"/>
    </row>
    <row r="467" spans="1:14" s="184" customFormat="1" ht="18.75" customHeight="1">
      <c r="A467" s="196">
        <v>20701</v>
      </c>
      <c r="B467" s="197" t="s">
        <v>1164</v>
      </c>
      <c r="C467" s="198">
        <f>SUM(C468:C482)</f>
        <v>1561</v>
      </c>
      <c r="D467" s="195">
        <f t="shared" si="14"/>
        <v>583</v>
      </c>
      <c r="F467" s="198">
        <f>SUM(F468:F482)</f>
        <v>566</v>
      </c>
      <c r="G467" s="198">
        <f>SUM(G468:G482)</f>
        <v>17</v>
      </c>
      <c r="H467" s="198">
        <f>SUM(H468:H482)</f>
        <v>0</v>
      </c>
      <c r="I467" s="198">
        <f>SUM(I468:I482)</f>
        <v>0</v>
      </c>
      <c r="J467" s="195">
        <f t="shared" si="15"/>
        <v>583</v>
      </c>
      <c r="N467" s="186"/>
    </row>
    <row r="468" spans="1:14" s="184" customFormat="1" ht="18.75" customHeight="1">
      <c r="A468" s="196">
        <v>2070101</v>
      </c>
      <c r="B468" s="197" t="s">
        <v>79</v>
      </c>
      <c r="C468" s="198"/>
      <c r="D468" s="195">
        <f t="shared" si="14"/>
        <v>0</v>
      </c>
      <c r="F468" s="198"/>
      <c r="G468" s="198"/>
      <c r="H468" s="198"/>
      <c r="I468" s="198"/>
      <c r="J468" s="195">
        <f t="shared" si="15"/>
        <v>0</v>
      </c>
      <c r="N468" s="186"/>
    </row>
    <row r="469" spans="1:14" s="184" customFormat="1" ht="18.75" customHeight="1">
      <c r="A469" s="196">
        <v>2070102</v>
      </c>
      <c r="B469" s="197" t="s">
        <v>80</v>
      </c>
      <c r="C469" s="198">
        <v>187</v>
      </c>
      <c r="D469" s="195">
        <f t="shared" si="14"/>
        <v>0</v>
      </c>
      <c r="F469" s="198"/>
      <c r="G469" s="198"/>
      <c r="H469" s="198"/>
      <c r="I469" s="198"/>
      <c r="J469" s="195">
        <f t="shared" si="15"/>
        <v>0</v>
      </c>
      <c r="N469" s="186"/>
    </row>
    <row r="470" spans="1:14" s="184" customFormat="1" ht="18.75" customHeight="1">
      <c r="A470" s="196">
        <v>2070103</v>
      </c>
      <c r="B470" s="197" t="s">
        <v>81</v>
      </c>
      <c r="C470" s="198"/>
      <c r="D470" s="195">
        <f t="shared" si="14"/>
        <v>0</v>
      </c>
      <c r="F470" s="198"/>
      <c r="G470" s="198"/>
      <c r="H470" s="198"/>
      <c r="I470" s="198"/>
      <c r="J470" s="195">
        <f t="shared" si="15"/>
        <v>0</v>
      </c>
      <c r="N470" s="186"/>
    </row>
    <row r="471" spans="1:14" s="184" customFormat="1" ht="18.75" customHeight="1">
      <c r="A471" s="196">
        <v>2070104</v>
      </c>
      <c r="B471" s="197" t="s">
        <v>354</v>
      </c>
      <c r="C471" s="198"/>
      <c r="D471" s="195">
        <f t="shared" si="14"/>
        <v>10</v>
      </c>
      <c r="F471" s="198">
        <v>10</v>
      </c>
      <c r="G471" s="198"/>
      <c r="H471" s="198"/>
      <c r="I471" s="198"/>
      <c r="J471" s="195">
        <f t="shared" si="15"/>
        <v>10</v>
      </c>
      <c r="N471" s="186"/>
    </row>
    <row r="472" spans="1:14" s="184" customFormat="1" ht="18.75" customHeight="1">
      <c r="A472" s="196">
        <v>2070105</v>
      </c>
      <c r="B472" s="197" t="s">
        <v>355</v>
      </c>
      <c r="C472" s="198"/>
      <c r="D472" s="195">
        <f t="shared" si="14"/>
        <v>0</v>
      </c>
      <c r="F472" s="198"/>
      <c r="G472" s="198"/>
      <c r="H472" s="198"/>
      <c r="I472" s="198"/>
      <c r="J472" s="195">
        <f t="shared" si="15"/>
        <v>0</v>
      </c>
      <c r="N472" s="186"/>
    </row>
    <row r="473" spans="1:14" s="184" customFormat="1" ht="18.75" customHeight="1">
      <c r="A473" s="196">
        <v>2070106</v>
      </c>
      <c r="B473" s="197" t="s">
        <v>356</v>
      </c>
      <c r="C473" s="198"/>
      <c r="D473" s="195">
        <f t="shared" si="14"/>
        <v>0</v>
      </c>
      <c r="F473" s="198"/>
      <c r="G473" s="198"/>
      <c r="H473" s="198"/>
      <c r="I473" s="198"/>
      <c r="J473" s="195">
        <f t="shared" si="15"/>
        <v>0</v>
      </c>
      <c r="N473" s="186"/>
    </row>
    <row r="474" spans="1:14" s="184" customFormat="1" ht="18.75" customHeight="1">
      <c r="A474" s="196">
        <v>2070107</v>
      </c>
      <c r="B474" s="197" t="s">
        <v>357</v>
      </c>
      <c r="C474" s="198"/>
      <c r="D474" s="195">
        <f t="shared" si="14"/>
        <v>0</v>
      </c>
      <c r="F474" s="198"/>
      <c r="G474" s="198"/>
      <c r="H474" s="198"/>
      <c r="I474" s="198"/>
      <c r="J474" s="195">
        <f t="shared" si="15"/>
        <v>0</v>
      </c>
      <c r="N474" s="186"/>
    </row>
    <row r="475" spans="1:14" s="184" customFormat="1" ht="18.75" customHeight="1">
      <c r="A475" s="196">
        <v>2070108</v>
      </c>
      <c r="B475" s="197" t="s">
        <v>358</v>
      </c>
      <c r="C475" s="198">
        <v>202</v>
      </c>
      <c r="D475" s="195">
        <f t="shared" si="14"/>
        <v>126</v>
      </c>
      <c r="F475" s="198">
        <v>126</v>
      </c>
      <c r="G475" s="198"/>
      <c r="H475" s="198"/>
      <c r="I475" s="198"/>
      <c r="J475" s="195">
        <f t="shared" si="15"/>
        <v>126</v>
      </c>
      <c r="N475" s="186"/>
    </row>
    <row r="476" spans="1:14" s="184" customFormat="1" ht="18.75" customHeight="1">
      <c r="A476" s="196">
        <v>2070109</v>
      </c>
      <c r="B476" s="197" t="s">
        <v>359</v>
      </c>
      <c r="C476" s="198">
        <v>18</v>
      </c>
      <c r="D476" s="195">
        <f t="shared" si="14"/>
        <v>19</v>
      </c>
      <c r="F476" s="198">
        <v>2</v>
      </c>
      <c r="G476" s="198">
        <v>17</v>
      </c>
      <c r="H476" s="198"/>
      <c r="I476" s="198"/>
      <c r="J476" s="195">
        <f t="shared" si="15"/>
        <v>19</v>
      </c>
      <c r="N476" s="186"/>
    </row>
    <row r="477" spans="1:14" s="184" customFormat="1" ht="18.75" customHeight="1">
      <c r="A477" s="196">
        <v>2070110</v>
      </c>
      <c r="B477" s="197" t="s">
        <v>1165</v>
      </c>
      <c r="C477" s="198"/>
      <c r="D477" s="195">
        <f t="shared" si="14"/>
        <v>0</v>
      </c>
      <c r="F477" s="198"/>
      <c r="G477" s="198"/>
      <c r="H477" s="198"/>
      <c r="I477" s="198"/>
      <c r="J477" s="195">
        <f t="shared" si="15"/>
        <v>0</v>
      </c>
      <c r="N477" s="186"/>
    </row>
    <row r="478" spans="1:14" s="184" customFormat="1" ht="18.75" customHeight="1">
      <c r="A478" s="196">
        <v>2070111</v>
      </c>
      <c r="B478" s="197" t="s">
        <v>360</v>
      </c>
      <c r="C478" s="198"/>
      <c r="D478" s="195">
        <f t="shared" si="14"/>
        <v>0</v>
      </c>
      <c r="F478" s="198"/>
      <c r="G478" s="198"/>
      <c r="H478" s="198"/>
      <c r="I478" s="198"/>
      <c r="J478" s="195">
        <f t="shared" si="15"/>
        <v>0</v>
      </c>
      <c r="N478" s="186"/>
    </row>
    <row r="479" spans="1:14" s="184" customFormat="1" ht="18.75" customHeight="1">
      <c r="A479" s="196">
        <v>2070112</v>
      </c>
      <c r="B479" s="197" t="s">
        <v>1166</v>
      </c>
      <c r="C479" s="198"/>
      <c r="D479" s="195">
        <f t="shared" si="14"/>
        <v>0</v>
      </c>
      <c r="F479" s="198"/>
      <c r="G479" s="198"/>
      <c r="H479" s="198"/>
      <c r="I479" s="198"/>
      <c r="J479" s="195">
        <f t="shared" si="15"/>
        <v>0</v>
      </c>
      <c r="N479" s="186"/>
    </row>
    <row r="480" spans="1:14" s="184" customFormat="1" ht="18.75" customHeight="1">
      <c r="A480" s="196">
        <v>2070113</v>
      </c>
      <c r="B480" s="204" t="s">
        <v>1167</v>
      </c>
      <c r="C480" s="198"/>
      <c r="D480" s="195">
        <f t="shared" si="14"/>
        <v>0</v>
      </c>
      <c r="F480" s="198"/>
      <c r="G480" s="198"/>
      <c r="H480" s="198"/>
      <c r="I480" s="198"/>
      <c r="J480" s="195">
        <f t="shared" si="15"/>
        <v>0</v>
      </c>
      <c r="N480" s="186"/>
    </row>
    <row r="481" spans="1:14" s="184" customFormat="1" ht="18.75" customHeight="1">
      <c r="A481" s="196">
        <v>2070114</v>
      </c>
      <c r="B481" s="197" t="s">
        <v>1168</v>
      </c>
      <c r="C481" s="198"/>
      <c r="D481" s="195">
        <f t="shared" si="14"/>
        <v>0</v>
      </c>
      <c r="F481" s="198"/>
      <c r="G481" s="198"/>
      <c r="H481" s="198"/>
      <c r="I481" s="198"/>
      <c r="J481" s="195">
        <f t="shared" si="15"/>
        <v>0</v>
      </c>
      <c r="N481" s="186"/>
    </row>
    <row r="482" spans="1:14" s="184" customFormat="1" ht="18.75" customHeight="1">
      <c r="A482" s="196">
        <v>2070199</v>
      </c>
      <c r="B482" s="197" t="s">
        <v>1169</v>
      </c>
      <c r="C482" s="198">
        <v>1154</v>
      </c>
      <c r="D482" s="195">
        <f t="shared" si="14"/>
        <v>428</v>
      </c>
      <c r="F482" s="198">
        <v>428</v>
      </c>
      <c r="G482" s="198"/>
      <c r="H482" s="198"/>
      <c r="I482" s="198"/>
      <c r="J482" s="195">
        <f t="shared" si="15"/>
        <v>428</v>
      </c>
      <c r="N482" s="186"/>
    </row>
    <row r="483" spans="1:14" s="184" customFormat="1" ht="18.75" customHeight="1">
      <c r="A483" s="196">
        <v>20702</v>
      </c>
      <c r="B483" s="197" t="s">
        <v>361</v>
      </c>
      <c r="C483" s="198">
        <f>SUM(C484:C490)</f>
        <v>0</v>
      </c>
      <c r="D483" s="195">
        <f t="shared" si="14"/>
        <v>47</v>
      </c>
      <c r="F483" s="198">
        <f>SUM(F484:F490)</f>
        <v>47</v>
      </c>
      <c r="G483" s="198">
        <f>SUM(G484:G490)</f>
        <v>0</v>
      </c>
      <c r="H483" s="198">
        <f>SUM(H484:H490)</f>
        <v>0</v>
      </c>
      <c r="I483" s="198">
        <f>SUM(I484:I490)</f>
        <v>0</v>
      </c>
      <c r="J483" s="195">
        <f t="shared" si="15"/>
        <v>47</v>
      </c>
      <c r="N483" s="186"/>
    </row>
    <row r="484" spans="1:14" s="184" customFormat="1" ht="18.75" customHeight="1">
      <c r="A484" s="196">
        <v>2070201</v>
      </c>
      <c r="B484" s="197" t="s">
        <v>79</v>
      </c>
      <c r="C484" s="198"/>
      <c r="D484" s="195">
        <f t="shared" si="14"/>
        <v>0</v>
      </c>
      <c r="F484" s="198"/>
      <c r="G484" s="198"/>
      <c r="H484" s="198"/>
      <c r="I484" s="198"/>
      <c r="J484" s="195">
        <f t="shared" si="15"/>
        <v>0</v>
      </c>
      <c r="N484" s="186"/>
    </row>
    <row r="485" spans="1:14" s="184" customFormat="1" ht="18.75" customHeight="1">
      <c r="A485" s="196">
        <v>2070202</v>
      </c>
      <c r="B485" s="197" t="s">
        <v>80</v>
      </c>
      <c r="C485" s="198"/>
      <c r="D485" s="195">
        <f t="shared" si="14"/>
        <v>0</v>
      </c>
      <c r="F485" s="198"/>
      <c r="G485" s="198"/>
      <c r="H485" s="198"/>
      <c r="I485" s="198"/>
      <c r="J485" s="195">
        <f t="shared" si="15"/>
        <v>0</v>
      </c>
      <c r="N485" s="186"/>
    </row>
    <row r="486" spans="1:14" s="184" customFormat="1" ht="18.75" customHeight="1">
      <c r="A486" s="196">
        <v>2070203</v>
      </c>
      <c r="B486" s="197" t="s">
        <v>81</v>
      </c>
      <c r="C486" s="198"/>
      <c r="D486" s="195">
        <f t="shared" si="14"/>
        <v>0</v>
      </c>
      <c r="F486" s="198"/>
      <c r="G486" s="198"/>
      <c r="H486" s="198"/>
      <c r="I486" s="198"/>
      <c r="J486" s="195">
        <f t="shared" si="15"/>
        <v>0</v>
      </c>
      <c r="N486" s="186"/>
    </row>
    <row r="487" spans="1:14" s="184" customFormat="1" ht="18.75" customHeight="1">
      <c r="A487" s="196">
        <v>2070204</v>
      </c>
      <c r="B487" s="197" t="s">
        <v>362</v>
      </c>
      <c r="C487" s="198"/>
      <c r="D487" s="195">
        <f t="shared" si="14"/>
        <v>47</v>
      </c>
      <c r="F487" s="198">
        <v>47</v>
      </c>
      <c r="G487" s="198"/>
      <c r="H487" s="198"/>
      <c r="I487" s="198"/>
      <c r="J487" s="195">
        <f t="shared" si="15"/>
        <v>47</v>
      </c>
      <c r="N487" s="186"/>
    </row>
    <row r="488" spans="1:14" s="184" customFormat="1" ht="18.75" customHeight="1">
      <c r="A488" s="196">
        <v>2070205</v>
      </c>
      <c r="B488" s="197" t="s">
        <v>363</v>
      </c>
      <c r="C488" s="198"/>
      <c r="D488" s="195">
        <f t="shared" si="14"/>
        <v>0</v>
      </c>
      <c r="F488" s="198"/>
      <c r="G488" s="198"/>
      <c r="H488" s="198"/>
      <c r="I488" s="198"/>
      <c r="J488" s="195">
        <f t="shared" si="15"/>
        <v>0</v>
      </c>
      <c r="N488" s="186"/>
    </row>
    <row r="489" spans="1:14" s="184" customFormat="1" ht="18.75" customHeight="1">
      <c r="A489" s="196">
        <v>2070206</v>
      </c>
      <c r="B489" s="197" t="s">
        <v>364</v>
      </c>
      <c r="C489" s="198"/>
      <c r="D489" s="195">
        <f t="shared" si="14"/>
        <v>0</v>
      </c>
      <c r="F489" s="198"/>
      <c r="G489" s="198"/>
      <c r="H489" s="198"/>
      <c r="I489" s="198"/>
      <c r="J489" s="195">
        <f t="shared" si="15"/>
        <v>0</v>
      </c>
      <c r="N489" s="186"/>
    </row>
    <row r="490" spans="1:14" s="184" customFormat="1" ht="18.75" customHeight="1">
      <c r="A490" s="196">
        <v>2070299</v>
      </c>
      <c r="B490" s="197" t="s">
        <v>365</v>
      </c>
      <c r="C490" s="198"/>
      <c r="D490" s="195">
        <f t="shared" si="14"/>
        <v>0</v>
      </c>
      <c r="F490" s="198"/>
      <c r="G490" s="198"/>
      <c r="H490" s="198"/>
      <c r="I490" s="198"/>
      <c r="J490" s="195">
        <f t="shared" si="15"/>
        <v>0</v>
      </c>
      <c r="N490" s="186"/>
    </row>
    <row r="491" spans="1:14" s="184" customFormat="1" ht="18.75" customHeight="1">
      <c r="A491" s="196">
        <v>20703</v>
      </c>
      <c r="B491" s="197" t="s">
        <v>366</v>
      </c>
      <c r="C491" s="198">
        <f>SUM(C492:C501)</f>
        <v>30</v>
      </c>
      <c r="D491" s="195">
        <f t="shared" si="14"/>
        <v>16</v>
      </c>
      <c r="F491" s="198">
        <f>SUM(F492:F501)</f>
        <v>16</v>
      </c>
      <c r="G491" s="198">
        <f>SUM(G492:G501)</f>
        <v>0</v>
      </c>
      <c r="H491" s="198">
        <f>SUM(H492:H501)</f>
        <v>0</v>
      </c>
      <c r="I491" s="198">
        <f>SUM(I492:I501)</f>
        <v>0</v>
      </c>
      <c r="J491" s="195">
        <f t="shared" si="15"/>
        <v>16</v>
      </c>
      <c r="N491" s="186"/>
    </row>
    <row r="492" spans="1:14" s="184" customFormat="1" ht="18.75" customHeight="1">
      <c r="A492" s="196">
        <v>2070301</v>
      </c>
      <c r="B492" s="197" t="s">
        <v>79</v>
      </c>
      <c r="C492" s="198"/>
      <c r="D492" s="195">
        <f t="shared" si="14"/>
        <v>0</v>
      </c>
      <c r="F492" s="198"/>
      <c r="G492" s="198"/>
      <c r="H492" s="198"/>
      <c r="I492" s="198"/>
      <c r="J492" s="195">
        <f t="shared" si="15"/>
        <v>0</v>
      </c>
      <c r="N492" s="186"/>
    </row>
    <row r="493" spans="1:14" s="184" customFormat="1" ht="18.75" customHeight="1">
      <c r="A493" s="196">
        <v>2070302</v>
      </c>
      <c r="B493" s="197" t="s">
        <v>80</v>
      </c>
      <c r="C493" s="198"/>
      <c r="D493" s="195">
        <f t="shared" si="14"/>
        <v>0</v>
      </c>
      <c r="F493" s="198"/>
      <c r="G493" s="198"/>
      <c r="H493" s="198"/>
      <c r="I493" s="198"/>
      <c r="J493" s="195">
        <f t="shared" si="15"/>
        <v>0</v>
      </c>
      <c r="N493" s="186"/>
    </row>
    <row r="494" spans="1:14" s="184" customFormat="1" ht="18.75" customHeight="1">
      <c r="A494" s="196">
        <v>2070303</v>
      </c>
      <c r="B494" s="197" t="s">
        <v>81</v>
      </c>
      <c r="C494" s="198"/>
      <c r="D494" s="195">
        <f t="shared" si="14"/>
        <v>0</v>
      </c>
      <c r="F494" s="198"/>
      <c r="G494" s="198"/>
      <c r="H494" s="198"/>
      <c r="I494" s="198"/>
      <c r="J494" s="195">
        <f t="shared" si="15"/>
        <v>0</v>
      </c>
      <c r="N494" s="186"/>
    </row>
    <row r="495" spans="1:14" s="184" customFormat="1" ht="18.75" customHeight="1">
      <c r="A495" s="196">
        <v>2070304</v>
      </c>
      <c r="B495" s="197" t="s">
        <v>367</v>
      </c>
      <c r="C495" s="198"/>
      <c r="D495" s="195">
        <f t="shared" si="14"/>
        <v>0</v>
      </c>
      <c r="F495" s="198"/>
      <c r="G495" s="198"/>
      <c r="H495" s="198"/>
      <c r="I495" s="198"/>
      <c r="J495" s="195">
        <f t="shared" si="15"/>
        <v>0</v>
      </c>
      <c r="N495" s="186"/>
    </row>
    <row r="496" spans="1:14" s="184" customFormat="1" ht="18.75" customHeight="1">
      <c r="A496" s="196">
        <v>2070305</v>
      </c>
      <c r="B496" s="197" t="s">
        <v>368</v>
      </c>
      <c r="C496" s="198">
        <v>30</v>
      </c>
      <c r="D496" s="195">
        <f t="shared" si="14"/>
        <v>4</v>
      </c>
      <c r="F496" s="198">
        <v>4</v>
      </c>
      <c r="G496" s="198"/>
      <c r="H496" s="198"/>
      <c r="I496" s="198"/>
      <c r="J496" s="195">
        <f t="shared" si="15"/>
        <v>4</v>
      </c>
      <c r="N496" s="186"/>
    </row>
    <row r="497" spans="1:14" s="184" customFormat="1" ht="18.75" customHeight="1">
      <c r="A497" s="196">
        <v>2070306</v>
      </c>
      <c r="B497" s="197" t="s">
        <v>369</v>
      </c>
      <c r="C497" s="198"/>
      <c r="D497" s="195">
        <f t="shared" si="14"/>
        <v>0</v>
      </c>
      <c r="F497" s="198"/>
      <c r="G497" s="198"/>
      <c r="H497" s="198"/>
      <c r="I497" s="198"/>
      <c r="J497" s="195">
        <f t="shared" si="15"/>
        <v>0</v>
      </c>
      <c r="N497" s="186"/>
    </row>
    <row r="498" spans="1:14" s="184" customFormat="1" ht="18.75" customHeight="1">
      <c r="A498" s="196">
        <v>2070307</v>
      </c>
      <c r="B498" s="197" t="s">
        <v>370</v>
      </c>
      <c r="C498" s="198"/>
      <c r="D498" s="195">
        <f t="shared" si="14"/>
        <v>0</v>
      </c>
      <c r="F498" s="198"/>
      <c r="G498" s="198"/>
      <c r="H498" s="198"/>
      <c r="I498" s="198"/>
      <c r="J498" s="195">
        <f t="shared" si="15"/>
        <v>0</v>
      </c>
      <c r="N498" s="186"/>
    </row>
    <row r="499" spans="1:14" s="184" customFormat="1" ht="18.75" customHeight="1">
      <c r="A499" s="196">
        <v>2070308</v>
      </c>
      <c r="B499" s="197" t="s">
        <v>371</v>
      </c>
      <c r="C499" s="198"/>
      <c r="D499" s="195">
        <f t="shared" si="14"/>
        <v>12</v>
      </c>
      <c r="F499" s="198">
        <v>12</v>
      </c>
      <c r="G499" s="198"/>
      <c r="H499" s="198"/>
      <c r="I499" s="198"/>
      <c r="J499" s="195">
        <f t="shared" si="15"/>
        <v>12</v>
      </c>
      <c r="N499" s="186"/>
    </row>
    <row r="500" spans="1:14" s="184" customFormat="1" ht="18.75" customHeight="1">
      <c r="A500" s="196">
        <v>2070309</v>
      </c>
      <c r="B500" s="197" t="s">
        <v>372</v>
      </c>
      <c r="C500" s="198"/>
      <c r="D500" s="195">
        <f t="shared" si="14"/>
        <v>0</v>
      </c>
      <c r="F500" s="198"/>
      <c r="G500" s="198"/>
      <c r="H500" s="198"/>
      <c r="I500" s="198"/>
      <c r="J500" s="195">
        <f t="shared" si="15"/>
        <v>0</v>
      </c>
      <c r="N500" s="186"/>
    </row>
    <row r="501" spans="1:14" s="184" customFormat="1" ht="18.75" customHeight="1">
      <c r="A501" s="196">
        <v>2070399</v>
      </c>
      <c r="B501" s="197" t="s">
        <v>373</v>
      </c>
      <c r="C501" s="198"/>
      <c r="D501" s="195">
        <f t="shared" si="14"/>
        <v>0</v>
      </c>
      <c r="F501" s="198"/>
      <c r="G501" s="198"/>
      <c r="H501" s="198"/>
      <c r="I501" s="198"/>
      <c r="J501" s="195">
        <f t="shared" si="15"/>
        <v>0</v>
      </c>
      <c r="N501" s="186"/>
    </row>
    <row r="502" spans="1:14" s="184" customFormat="1" ht="18.75" customHeight="1">
      <c r="A502" s="196">
        <v>20706</v>
      </c>
      <c r="B502" s="197" t="s">
        <v>1170</v>
      </c>
      <c r="C502" s="198">
        <f>SUM(C503:C510)</f>
        <v>33</v>
      </c>
      <c r="D502" s="195">
        <f t="shared" si="14"/>
        <v>0</v>
      </c>
      <c r="F502" s="198">
        <f>SUM(F503:F510)</f>
        <v>0</v>
      </c>
      <c r="G502" s="198">
        <f>SUM(G503:G510)</f>
        <v>0</v>
      </c>
      <c r="H502" s="198">
        <f>SUM(H503:H510)</f>
        <v>0</v>
      </c>
      <c r="I502" s="198">
        <f>SUM(I503:I510)</f>
        <v>0</v>
      </c>
      <c r="J502" s="195">
        <f t="shared" si="15"/>
        <v>0</v>
      </c>
      <c r="N502" s="186"/>
    </row>
    <row r="503" spans="1:14" s="184" customFormat="1" ht="18.75" customHeight="1">
      <c r="A503" s="196">
        <v>2070601</v>
      </c>
      <c r="B503" s="204" t="s">
        <v>79</v>
      </c>
      <c r="C503" s="198"/>
      <c r="D503" s="195">
        <f t="shared" si="14"/>
        <v>0</v>
      </c>
      <c r="F503" s="198"/>
      <c r="G503" s="198"/>
      <c r="H503" s="198"/>
      <c r="I503" s="198"/>
      <c r="J503" s="195">
        <f t="shared" si="15"/>
        <v>0</v>
      </c>
      <c r="N503" s="186"/>
    </row>
    <row r="504" spans="1:14" s="184" customFormat="1" ht="18.75" customHeight="1">
      <c r="A504" s="196">
        <v>2070602</v>
      </c>
      <c r="B504" s="204" t="s">
        <v>1171</v>
      </c>
      <c r="C504" s="198"/>
      <c r="D504" s="195">
        <f t="shared" si="14"/>
        <v>0</v>
      </c>
      <c r="F504" s="198"/>
      <c r="G504" s="198"/>
      <c r="H504" s="198"/>
      <c r="I504" s="198"/>
      <c r="J504" s="195">
        <f t="shared" si="15"/>
        <v>0</v>
      </c>
      <c r="N504" s="186"/>
    </row>
    <row r="505" spans="1:14" s="184" customFormat="1" ht="18.75" customHeight="1">
      <c r="A505" s="196">
        <v>2070603</v>
      </c>
      <c r="B505" s="204" t="s">
        <v>81</v>
      </c>
      <c r="C505" s="198"/>
      <c r="D505" s="195">
        <f t="shared" si="14"/>
        <v>0</v>
      </c>
      <c r="F505" s="198"/>
      <c r="G505" s="198"/>
      <c r="H505" s="198"/>
      <c r="I505" s="198"/>
      <c r="J505" s="195">
        <f t="shared" si="15"/>
        <v>0</v>
      </c>
      <c r="N505" s="186"/>
    </row>
    <row r="506" spans="1:14" s="184" customFormat="1" ht="18.75" customHeight="1">
      <c r="A506" s="196">
        <v>2070604</v>
      </c>
      <c r="B506" s="204" t="s">
        <v>377</v>
      </c>
      <c r="C506" s="198"/>
      <c r="D506" s="195">
        <f t="shared" si="14"/>
        <v>0</v>
      </c>
      <c r="F506" s="198"/>
      <c r="G506" s="198"/>
      <c r="H506" s="198"/>
      <c r="I506" s="198"/>
      <c r="J506" s="195">
        <f t="shared" si="15"/>
        <v>0</v>
      </c>
      <c r="N506" s="186"/>
    </row>
    <row r="507" spans="1:14" s="184" customFormat="1" ht="18.75" customHeight="1">
      <c r="A507" s="196">
        <v>2070605</v>
      </c>
      <c r="B507" s="204" t="s">
        <v>378</v>
      </c>
      <c r="C507" s="198"/>
      <c r="D507" s="195">
        <f t="shared" si="14"/>
        <v>0</v>
      </c>
      <c r="F507" s="198"/>
      <c r="G507" s="198"/>
      <c r="H507" s="198"/>
      <c r="I507" s="198"/>
      <c r="J507" s="195">
        <f t="shared" si="15"/>
        <v>0</v>
      </c>
      <c r="N507" s="186"/>
    </row>
    <row r="508" spans="1:14" s="184" customFormat="1" ht="18.75" customHeight="1">
      <c r="A508" s="196">
        <v>2070606</v>
      </c>
      <c r="B508" s="204" t="s">
        <v>379</v>
      </c>
      <c r="C508" s="198"/>
      <c r="D508" s="195">
        <f t="shared" si="14"/>
        <v>0</v>
      </c>
      <c r="F508" s="198"/>
      <c r="G508" s="198"/>
      <c r="H508" s="198"/>
      <c r="I508" s="198"/>
      <c r="J508" s="195">
        <f t="shared" si="15"/>
        <v>0</v>
      </c>
      <c r="N508" s="186"/>
    </row>
    <row r="509" spans="1:14" s="184" customFormat="1" ht="18.75" customHeight="1">
      <c r="A509" s="196">
        <v>2070607</v>
      </c>
      <c r="B509" s="204" t="s">
        <v>376</v>
      </c>
      <c r="C509" s="198">
        <v>31</v>
      </c>
      <c r="D509" s="195">
        <f t="shared" si="14"/>
        <v>0</v>
      </c>
      <c r="F509" s="198"/>
      <c r="G509" s="198"/>
      <c r="H509" s="198"/>
      <c r="I509" s="198"/>
      <c r="J509" s="195">
        <f t="shared" si="15"/>
        <v>0</v>
      </c>
      <c r="N509" s="186"/>
    </row>
    <row r="510" spans="1:14" s="184" customFormat="1" ht="18.75" customHeight="1">
      <c r="A510" s="196">
        <v>2070699</v>
      </c>
      <c r="B510" s="204" t="s">
        <v>1172</v>
      </c>
      <c r="C510" s="198">
        <v>2</v>
      </c>
      <c r="D510" s="195">
        <f t="shared" si="14"/>
        <v>0</v>
      </c>
      <c r="F510" s="198"/>
      <c r="G510" s="198"/>
      <c r="H510" s="198"/>
      <c r="I510" s="198"/>
      <c r="J510" s="195">
        <f t="shared" si="15"/>
        <v>0</v>
      </c>
      <c r="N510" s="186"/>
    </row>
    <row r="511" spans="1:14" s="184" customFormat="1" ht="18.75" customHeight="1">
      <c r="A511" s="196">
        <v>20708</v>
      </c>
      <c r="B511" s="204" t="s">
        <v>1173</v>
      </c>
      <c r="C511" s="198">
        <f>SUM(C512:C517)</f>
        <v>0</v>
      </c>
      <c r="D511" s="195">
        <f t="shared" si="14"/>
        <v>35</v>
      </c>
      <c r="F511" s="198">
        <f>SUM(F512:F517)</f>
        <v>0</v>
      </c>
      <c r="G511" s="198">
        <f>SUM(G512:G517)</f>
        <v>35</v>
      </c>
      <c r="H511" s="198">
        <f>SUM(H512:H517)</f>
        <v>0</v>
      </c>
      <c r="I511" s="198">
        <f>SUM(I512:I517)</f>
        <v>0</v>
      </c>
      <c r="J511" s="195">
        <f t="shared" si="15"/>
        <v>35</v>
      </c>
      <c r="N511" s="186"/>
    </row>
    <row r="512" spans="1:14" s="184" customFormat="1" ht="18.75" customHeight="1">
      <c r="A512" s="196">
        <v>2070801</v>
      </c>
      <c r="B512" s="204" t="s">
        <v>79</v>
      </c>
      <c r="C512" s="198"/>
      <c r="D512" s="195">
        <f t="shared" si="14"/>
        <v>35</v>
      </c>
      <c r="F512" s="198"/>
      <c r="G512" s="198">
        <v>35</v>
      </c>
      <c r="H512" s="198"/>
      <c r="I512" s="198"/>
      <c r="J512" s="195">
        <f t="shared" si="15"/>
        <v>35</v>
      </c>
      <c r="N512" s="186"/>
    </row>
    <row r="513" spans="1:14" s="184" customFormat="1" ht="18.75" customHeight="1">
      <c r="A513" s="196">
        <v>2070802</v>
      </c>
      <c r="B513" s="204" t="s">
        <v>80</v>
      </c>
      <c r="C513" s="198"/>
      <c r="D513" s="195">
        <f t="shared" si="14"/>
        <v>0</v>
      </c>
      <c r="F513" s="198"/>
      <c r="G513" s="198"/>
      <c r="H513" s="198"/>
      <c r="I513" s="198"/>
      <c r="J513" s="195">
        <f t="shared" si="15"/>
        <v>0</v>
      </c>
      <c r="N513" s="186"/>
    </row>
    <row r="514" spans="1:14" s="184" customFormat="1" ht="18.75" customHeight="1">
      <c r="A514" s="196">
        <v>2070803</v>
      </c>
      <c r="B514" s="204" t="s">
        <v>81</v>
      </c>
      <c r="C514" s="198"/>
      <c r="D514" s="195">
        <f t="shared" si="14"/>
        <v>0</v>
      </c>
      <c r="F514" s="198"/>
      <c r="G514" s="198"/>
      <c r="H514" s="198"/>
      <c r="I514" s="198"/>
      <c r="J514" s="195">
        <f t="shared" si="15"/>
        <v>0</v>
      </c>
      <c r="N514" s="186"/>
    </row>
    <row r="515" spans="1:14" s="184" customFormat="1" ht="18.75" customHeight="1">
      <c r="A515" s="196">
        <v>2070804</v>
      </c>
      <c r="B515" s="204" t="s">
        <v>374</v>
      </c>
      <c r="C515" s="198"/>
      <c r="D515" s="195">
        <f t="shared" si="14"/>
        <v>0</v>
      </c>
      <c r="F515" s="198"/>
      <c r="G515" s="198"/>
      <c r="H515" s="198"/>
      <c r="I515" s="198"/>
      <c r="J515" s="195">
        <f t="shared" si="15"/>
        <v>0</v>
      </c>
      <c r="N515" s="186"/>
    </row>
    <row r="516" spans="1:14" s="184" customFormat="1" ht="18.75" customHeight="1">
      <c r="A516" s="196">
        <v>2070805</v>
      </c>
      <c r="B516" s="204" t="s">
        <v>375</v>
      </c>
      <c r="C516" s="198"/>
      <c r="D516" s="195">
        <f t="shared" si="14"/>
        <v>0</v>
      </c>
      <c r="F516" s="198"/>
      <c r="G516" s="198"/>
      <c r="H516" s="198"/>
      <c r="I516" s="198"/>
      <c r="J516" s="195">
        <f t="shared" si="15"/>
        <v>0</v>
      </c>
      <c r="N516" s="186"/>
    </row>
    <row r="517" spans="1:14" s="184" customFormat="1" ht="18.75" customHeight="1">
      <c r="A517" s="196">
        <v>2070899</v>
      </c>
      <c r="B517" s="204" t="s">
        <v>1174</v>
      </c>
      <c r="C517" s="198"/>
      <c r="D517" s="195">
        <f t="shared" si="14"/>
        <v>0</v>
      </c>
      <c r="F517" s="198"/>
      <c r="G517" s="198"/>
      <c r="H517" s="198"/>
      <c r="I517" s="198"/>
      <c r="J517" s="195">
        <f t="shared" si="15"/>
        <v>0</v>
      </c>
      <c r="N517" s="186"/>
    </row>
    <row r="518" spans="1:14" s="184" customFormat="1" ht="18.75" customHeight="1">
      <c r="A518" s="196">
        <v>20799</v>
      </c>
      <c r="B518" s="197" t="s">
        <v>380</v>
      </c>
      <c r="C518" s="198">
        <f>SUM(C519:C521)</f>
        <v>1353</v>
      </c>
      <c r="D518" s="195">
        <f t="shared" ref="D518:D581" si="16">J518</f>
        <v>0</v>
      </c>
      <c r="F518" s="198">
        <f>SUM(F519:F521)</f>
        <v>0</v>
      </c>
      <c r="G518" s="198">
        <f>SUM(G519:G521)</f>
        <v>0</v>
      </c>
      <c r="H518" s="198">
        <f>SUM(H519:H521)</f>
        <v>0</v>
      </c>
      <c r="I518" s="198">
        <f>SUM(I519:I521)</f>
        <v>0</v>
      </c>
      <c r="J518" s="195">
        <f t="shared" ref="J518:J581" si="17">SUM(F518:I518)</f>
        <v>0</v>
      </c>
      <c r="N518" s="186"/>
    </row>
    <row r="519" spans="1:14" s="184" customFormat="1" ht="18.75" customHeight="1">
      <c r="A519" s="196">
        <v>2079902</v>
      </c>
      <c r="B519" s="197" t="s">
        <v>381</v>
      </c>
      <c r="C519" s="198">
        <v>250</v>
      </c>
      <c r="D519" s="195">
        <f t="shared" si="16"/>
        <v>0</v>
      </c>
      <c r="F519" s="198"/>
      <c r="G519" s="198"/>
      <c r="H519" s="198"/>
      <c r="I519" s="198"/>
      <c r="J519" s="195">
        <f t="shared" si="17"/>
        <v>0</v>
      </c>
      <c r="N519" s="186"/>
    </row>
    <row r="520" spans="1:14" s="184" customFormat="1" ht="18.75" customHeight="1">
      <c r="A520" s="196">
        <v>2079903</v>
      </c>
      <c r="B520" s="197" t="s">
        <v>382</v>
      </c>
      <c r="C520" s="198">
        <v>1103</v>
      </c>
      <c r="D520" s="195">
        <f t="shared" si="16"/>
        <v>0</v>
      </c>
      <c r="F520" s="198"/>
      <c r="G520" s="198"/>
      <c r="H520" s="198"/>
      <c r="I520" s="198"/>
      <c r="J520" s="195">
        <f t="shared" si="17"/>
        <v>0</v>
      </c>
      <c r="N520" s="186"/>
    </row>
    <row r="521" spans="1:14" s="184" customFormat="1" ht="18.75" customHeight="1">
      <c r="A521" s="196">
        <v>2079999</v>
      </c>
      <c r="B521" s="197" t="s">
        <v>383</v>
      </c>
      <c r="C521" s="198"/>
      <c r="D521" s="195">
        <f t="shared" si="16"/>
        <v>0</v>
      </c>
      <c r="F521" s="198"/>
      <c r="G521" s="198"/>
      <c r="H521" s="198"/>
      <c r="I521" s="198"/>
      <c r="J521" s="195">
        <f t="shared" si="17"/>
        <v>0</v>
      </c>
      <c r="N521" s="186"/>
    </row>
    <row r="522" spans="1:14" s="184" customFormat="1" ht="18.75" customHeight="1">
      <c r="A522" s="196">
        <v>208</v>
      </c>
      <c r="B522" s="197" t="s">
        <v>384</v>
      </c>
      <c r="C522" s="198">
        <f>SUM(C523,C537,C545,C547,C556,C560,C570,C578,C585,C592,C601,C606,C609,C612,C615,C618,C621,C625,C630,C638)</f>
        <v>10984</v>
      </c>
      <c r="D522" s="195">
        <f t="shared" si="16"/>
        <v>8942</v>
      </c>
      <c r="F522" s="198">
        <f>SUM(F523,F537,F545,F547,F556,F560,F570,F578,F585,F592,F601,F606,F609,F612,F615,F618,F621,F625,F630,F638)</f>
        <v>8165</v>
      </c>
      <c r="G522" s="198">
        <f>SUM(G523,G537,G545,G547,G556,G560,G570,G578,G585,G592,G601,G606,G609,G612,G615,G618,G621,G625,G630,G638)</f>
        <v>777</v>
      </c>
      <c r="H522" s="198">
        <f>SUM(H523,H537,H545,H547,H556,H560,H570,H578,H585,H592,H601,H606,H609,H612,H615,H618,H621,H625,H630,H638)</f>
        <v>0</v>
      </c>
      <c r="I522" s="198">
        <f>SUM(I523,I537,I545,I547,I556,I560,I570,I578,I585,I592,I601,I606,I609,I612,I615,I618,I621,I625,I630,I638)</f>
        <v>0</v>
      </c>
      <c r="J522" s="195">
        <f t="shared" si="17"/>
        <v>8942</v>
      </c>
      <c r="N522" s="186"/>
    </row>
    <row r="523" spans="1:14" s="184" customFormat="1" ht="18.75" customHeight="1">
      <c r="A523" s="196">
        <v>20801</v>
      </c>
      <c r="B523" s="197" t="s">
        <v>385</v>
      </c>
      <c r="C523" s="198">
        <f>SUM(C524:C536)</f>
        <v>28</v>
      </c>
      <c r="D523" s="195">
        <f t="shared" si="16"/>
        <v>60</v>
      </c>
      <c r="F523" s="198">
        <f>SUM(F524:F536)</f>
        <v>60</v>
      </c>
      <c r="G523" s="198">
        <f>SUM(G524:G536)</f>
        <v>0</v>
      </c>
      <c r="H523" s="198">
        <f>SUM(H524:H536)</f>
        <v>0</v>
      </c>
      <c r="I523" s="198">
        <f>SUM(I524:I536)</f>
        <v>0</v>
      </c>
      <c r="J523" s="195">
        <f t="shared" si="17"/>
        <v>60</v>
      </c>
      <c r="N523" s="186"/>
    </row>
    <row r="524" spans="1:14" s="184" customFormat="1" ht="18.75" customHeight="1">
      <c r="A524" s="196">
        <v>2080101</v>
      </c>
      <c r="B524" s="197" t="s">
        <v>79</v>
      </c>
      <c r="C524" s="198"/>
      <c r="D524" s="195">
        <f t="shared" si="16"/>
        <v>31</v>
      </c>
      <c r="F524" s="198">
        <v>31</v>
      </c>
      <c r="G524" s="198"/>
      <c r="H524" s="198"/>
      <c r="I524" s="198"/>
      <c r="J524" s="195">
        <f t="shared" si="17"/>
        <v>31</v>
      </c>
      <c r="N524" s="186"/>
    </row>
    <row r="525" spans="1:14" s="184" customFormat="1" ht="18.75" customHeight="1">
      <c r="A525" s="196">
        <v>2080102</v>
      </c>
      <c r="B525" s="197" t="s">
        <v>80</v>
      </c>
      <c r="C525" s="198"/>
      <c r="D525" s="195">
        <f t="shared" si="16"/>
        <v>4</v>
      </c>
      <c r="F525" s="198">
        <v>4</v>
      </c>
      <c r="G525" s="198"/>
      <c r="H525" s="198"/>
      <c r="I525" s="198"/>
      <c r="J525" s="195">
        <f t="shared" si="17"/>
        <v>4</v>
      </c>
      <c r="N525" s="186"/>
    </row>
    <row r="526" spans="1:14" s="184" customFormat="1" ht="18.75" customHeight="1">
      <c r="A526" s="196">
        <v>2080103</v>
      </c>
      <c r="B526" s="197" t="s">
        <v>81</v>
      </c>
      <c r="C526" s="198"/>
      <c r="D526" s="195">
        <f t="shared" si="16"/>
        <v>0</v>
      </c>
      <c r="F526" s="198"/>
      <c r="G526" s="198"/>
      <c r="H526" s="198"/>
      <c r="I526" s="198"/>
      <c r="J526" s="195">
        <f t="shared" si="17"/>
        <v>0</v>
      </c>
      <c r="N526" s="186"/>
    </row>
    <row r="527" spans="1:14" s="184" customFormat="1" ht="18.75" customHeight="1">
      <c r="A527" s="196">
        <v>2080104</v>
      </c>
      <c r="B527" s="197" t="s">
        <v>386</v>
      </c>
      <c r="C527" s="198"/>
      <c r="D527" s="195">
        <f t="shared" si="16"/>
        <v>0</v>
      </c>
      <c r="F527" s="198"/>
      <c r="G527" s="198"/>
      <c r="H527" s="198"/>
      <c r="I527" s="198"/>
      <c r="J527" s="195">
        <f t="shared" si="17"/>
        <v>0</v>
      </c>
      <c r="N527" s="186"/>
    </row>
    <row r="528" spans="1:14" s="184" customFormat="1" ht="18.75" customHeight="1">
      <c r="A528" s="196">
        <v>2080105</v>
      </c>
      <c r="B528" s="197" t="s">
        <v>387</v>
      </c>
      <c r="C528" s="198"/>
      <c r="D528" s="195">
        <f t="shared" si="16"/>
        <v>2</v>
      </c>
      <c r="F528" s="198">
        <v>2</v>
      </c>
      <c r="G528" s="198"/>
      <c r="H528" s="198"/>
      <c r="I528" s="198"/>
      <c r="J528" s="195">
        <f t="shared" si="17"/>
        <v>2</v>
      </c>
      <c r="N528" s="186"/>
    </row>
    <row r="529" spans="1:14" s="184" customFormat="1" ht="18.75" customHeight="1">
      <c r="A529" s="196">
        <v>2080106</v>
      </c>
      <c r="B529" s="197" t="s">
        <v>388</v>
      </c>
      <c r="C529" s="198"/>
      <c r="D529" s="195">
        <f t="shared" si="16"/>
        <v>0</v>
      </c>
      <c r="F529" s="198"/>
      <c r="G529" s="198"/>
      <c r="H529" s="198"/>
      <c r="I529" s="198"/>
      <c r="J529" s="195">
        <f t="shared" si="17"/>
        <v>0</v>
      </c>
      <c r="N529" s="186"/>
    </row>
    <row r="530" spans="1:14" s="184" customFormat="1" ht="18.75" customHeight="1">
      <c r="A530" s="196">
        <v>2080107</v>
      </c>
      <c r="B530" s="197" t="s">
        <v>389</v>
      </c>
      <c r="C530" s="198"/>
      <c r="D530" s="195">
        <f t="shared" si="16"/>
        <v>0</v>
      </c>
      <c r="F530" s="198"/>
      <c r="G530" s="198"/>
      <c r="H530" s="198"/>
      <c r="I530" s="198"/>
      <c r="J530" s="195">
        <f t="shared" si="17"/>
        <v>0</v>
      </c>
      <c r="N530" s="186"/>
    </row>
    <row r="531" spans="1:14" s="184" customFormat="1" ht="18.75" customHeight="1">
      <c r="A531" s="196">
        <v>2080108</v>
      </c>
      <c r="B531" s="197" t="s">
        <v>122</v>
      </c>
      <c r="C531" s="198"/>
      <c r="D531" s="195">
        <f t="shared" si="16"/>
        <v>0</v>
      </c>
      <c r="F531" s="198"/>
      <c r="G531" s="198"/>
      <c r="H531" s="198"/>
      <c r="I531" s="198"/>
      <c r="J531" s="195">
        <f t="shared" si="17"/>
        <v>0</v>
      </c>
      <c r="N531" s="186"/>
    </row>
    <row r="532" spans="1:14" s="184" customFormat="1" ht="18.75" customHeight="1">
      <c r="A532" s="196">
        <v>2080109</v>
      </c>
      <c r="B532" s="197" t="s">
        <v>390</v>
      </c>
      <c r="C532" s="198"/>
      <c r="D532" s="195">
        <f t="shared" si="16"/>
        <v>0</v>
      </c>
      <c r="F532" s="198"/>
      <c r="G532" s="198"/>
      <c r="H532" s="198"/>
      <c r="I532" s="198"/>
      <c r="J532" s="195">
        <f t="shared" si="17"/>
        <v>0</v>
      </c>
      <c r="N532" s="186"/>
    </row>
    <row r="533" spans="1:14" s="184" customFormat="1" ht="18.75" customHeight="1">
      <c r="A533" s="196">
        <v>2080110</v>
      </c>
      <c r="B533" s="197" t="s">
        <v>391</v>
      </c>
      <c r="C533" s="198"/>
      <c r="D533" s="195">
        <f t="shared" si="16"/>
        <v>0</v>
      </c>
      <c r="F533" s="198"/>
      <c r="G533" s="198"/>
      <c r="H533" s="198"/>
      <c r="I533" s="198"/>
      <c r="J533" s="195">
        <f t="shared" si="17"/>
        <v>0</v>
      </c>
      <c r="N533" s="186"/>
    </row>
    <row r="534" spans="1:14" s="184" customFormat="1" ht="18.75" customHeight="1">
      <c r="A534" s="196">
        <v>2080111</v>
      </c>
      <c r="B534" s="197" t="s">
        <v>392</v>
      </c>
      <c r="C534" s="198"/>
      <c r="D534" s="195">
        <f t="shared" si="16"/>
        <v>0</v>
      </c>
      <c r="F534" s="198"/>
      <c r="G534" s="198"/>
      <c r="H534" s="198"/>
      <c r="I534" s="198"/>
      <c r="J534" s="195">
        <f t="shared" si="17"/>
        <v>0</v>
      </c>
      <c r="N534" s="186"/>
    </row>
    <row r="535" spans="1:14" s="184" customFormat="1" ht="18.75" customHeight="1">
      <c r="A535" s="196">
        <v>2080112</v>
      </c>
      <c r="B535" s="197" t="s">
        <v>393</v>
      </c>
      <c r="C535" s="198"/>
      <c r="D535" s="195">
        <f t="shared" si="16"/>
        <v>0</v>
      </c>
      <c r="F535" s="198"/>
      <c r="G535" s="198"/>
      <c r="H535" s="198"/>
      <c r="I535" s="198"/>
      <c r="J535" s="195">
        <f t="shared" si="17"/>
        <v>0</v>
      </c>
      <c r="N535" s="186"/>
    </row>
    <row r="536" spans="1:14" s="184" customFormat="1" ht="18.75" customHeight="1">
      <c r="A536" s="196">
        <v>2080199</v>
      </c>
      <c r="B536" s="197" t="s">
        <v>394</v>
      </c>
      <c r="C536" s="198">
        <v>28</v>
      </c>
      <c r="D536" s="195">
        <f t="shared" si="16"/>
        <v>23</v>
      </c>
      <c r="F536" s="198">
        <v>23</v>
      </c>
      <c r="G536" s="198"/>
      <c r="H536" s="198"/>
      <c r="I536" s="198"/>
      <c r="J536" s="195">
        <f t="shared" si="17"/>
        <v>23</v>
      </c>
      <c r="N536" s="186"/>
    </row>
    <row r="537" spans="1:14" s="184" customFormat="1" ht="18.75" customHeight="1">
      <c r="A537" s="196">
        <v>20802</v>
      </c>
      <c r="B537" s="197" t="s">
        <v>395</v>
      </c>
      <c r="C537" s="198">
        <f>SUM(C538:C544)</f>
        <v>75</v>
      </c>
      <c r="D537" s="195">
        <f t="shared" si="16"/>
        <v>110</v>
      </c>
      <c r="F537" s="198">
        <f>SUM(F538:F544)</f>
        <v>110</v>
      </c>
      <c r="G537" s="198">
        <f>SUM(G538:G544)</f>
        <v>0</v>
      </c>
      <c r="H537" s="198">
        <f>SUM(H538:H544)</f>
        <v>0</v>
      </c>
      <c r="I537" s="198">
        <f>SUM(I538:I544)</f>
        <v>0</v>
      </c>
      <c r="J537" s="195">
        <f t="shared" si="17"/>
        <v>110</v>
      </c>
      <c r="N537" s="186"/>
    </row>
    <row r="538" spans="1:14" s="184" customFormat="1" ht="18.75" customHeight="1">
      <c r="A538" s="196">
        <v>2080201</v>
      </c>
      <c r="B538" s="197" t="s">
        <v>79</v>
      </c>
      <c r="C538" s="198">
        <v>20</v>
      </c>
      <c r="D538" s="195">
        <f t="shared" si="16"/>
        <v>30</v>
      </c>
      <c r="F538" s="198">
        <v>30</v>
      </c>
      <c r="G538" s="198"/>
      <c r="H538" s="198"/>
      <c r="I538" s="198"/>
      <c r="J538" s="195">
        <f t="shared" si="17"/>
        <v>30</v>
      </c>
      <c r="N538" s="186"/>
    </row>
    <row r="539" spans="1:14" s="184" customFormat="1" ht="18.75" customHeight="1">
      <c r="A539" s="196">
        <v>2080202</v>
      </c>
      <c r="B539" s="197" t="s">
        <v>80</v>
      </c>
      <c r="C539" s="198"/>
      <c r="D539" s="195">
        <f t="shared" si="16"/>
        <v>0</v>
      </c>
      <c r="F539" s="198"/>
      <c r="G539" s="198"/>
      <c r="H539" s="198"/>
      <c r="I539" s="198"/>
      <c r="J539" s="195">
        <f t="shared" si="17"/>
        <v>0</v>
      </c>
      <c r="N539" s="186"/>
    </row>
    <row r="540" spans="1:14" s="184" customFormat="1" ht="18.75" customHeight="1">
      <c r="A540" s="196">
        <v>2080203</v>
      </c>
      <c r="B540" s="197" t="s">
        <v>81</v>
      </c>
      <c r="C540" s="198"/>
      <c r="D540" s="195">
        <f t="shared" si="16"/>
        <v>0</v>
      </c>
      <c r="F540" s="198"/>
      <c r="G540" s="198"/>
      <c r="H540" s="198"/>
      <c r="I540" s="198"/>
      <c r="J540" s="195">
        <f t="shared" si="17"/>
        <v>0</v>
      </c>
      <c r="N540" s="186"/>
    </row>
    <row r="541" spans="1:14" s="184" customFormat="1" ht="18.75" customHeight="1">
      <c r="A541" s="196">
        <v>2080206</v>
      </c>
      <c r="B541" s="197" t="s">
        <v>397</v>
      </c>
      <c r="C541" s="198"/>
      <c r="D541" s="195">
        <f t="shared" si="16"/>
        <v>0</v>
      </c>
      <c r="F541" s="198"/>
      <c r="G541" s="198"/>
      <c r="H541" s="198"/>
      <c r="I541" s="198"/>
      <c r="J541" s="195">
        <f t="shared" si="17"/>
        <v>0</v>
      </c>
      <c r="N541" s="186"/>
    </row>
    <row r="542" spans="1:14" s="184" customFormat="1" ht="18.75" customHeight="1">
      <c r="A542" s="196">
        <v>2080207</v>
      </c>
      <c r="B542" s="197" t="s">
        <v>398</v>
      </c>
      <c r="C542" s="198">
        <v>23</v>
      </c>
      <c r="D542" s="195">
        <f t="shared" si="16"/>
        <v>12</v>
      </c>
      <c r="F542" s="198">
        <v>12</v>
      </c>
      <c r="G542" s="198"/>
      <c r="H542" s="198"/>
      <c r="I542" s="198"/>
      <c r="J542" s="195">
        <f t="shared" si="17"/>
        <v>12</v>
      </c>
      <c r="N542" s="186"/>
    </row>
    <row r="543" spans="1:14" s="184" customFormat="1" ht="18.75" customHeight="1">
      <c r="A543" s="196">
        <v>2080208</v>
      </c>
      <c r="B543" s="197" t="s">
        <v>399</v>
      </c>
      <c r="C543" s="198"/>
      <c r="D543" s="195">
        <f t="shared" si="16"/>
        <v>30</v>
      </c>
      <c r="F543" s="198">
        <v>30</v>
      </c>
      <c r="G543" s="198"/>
      <c r="H543" s="198"/>
      <c r="I543" s="198"/>
      <c r="J543" s="195">
        <f t="shared" si="17"/>
        <v>30</v>
      </c>
      <c r="N543" s="186"/>
    </row>
    <row r="544" spans="1:14" s="184" customFormat="1" ht="18.75" customHeight="1">
      <c r="A544" s="196">
        <v>2080299</v>
      </c>
      <c r="B544" s="197" t="s">
        <v>401</v>
      </c>
      <c r="C544" s="198">
        <v>32</v>
      </c>
      <c r="D544" s="195">
        <f t="shared" si="16"/>
        <v>38</v>
      </c>
      <c r="F544" s="198">
        <v>38</v>
      </c>
      <c r="G544" s="198"/>
      <c r="H544" s="198"/>
      <c r="I544" s="198"/>
      <c r="J544" s="195">
        <f t="shared" si="17"/>
        <v>38</v>
      </c>
      <c r="N544" s="186"/>
    </row>
    <row r="545" spans="1:14" s="184" customFormat="1" ht="18.75" customHeight="1">
      <c r="A545" s="196">
        <v>20804</v>
      </c>
      <c r="B545" s="197" t="s">
        <v>402</v>
      </c>
      <c r="C545" s="198">
        <f>SUM(C546)</f>
        <v>0</v>
      </c>
      <c r="D545" s="195">
        <f t="shared" si="16"/>
        <v>0</v>
      </c>
      <c r="F545" s="198">
        <f>SUM(F546)</f>
        <v>0</v>
      </c>
      <c r="G545" s="198">
        <f>SUM(G546)</f>
        <v>0</v>
      </c>
      <c r="H545" s="198">
        <f>SUM(H546)</f>
        <v>0</v>
      </c>
      <c r="I545" s="198">
        <f>SUM(I546)</f>
        <v>0</v>
      </c>
      <c r="J545" s="195">
        <f t="shared" si="17"/>
        <v>0</v>
      </c>
      <c r="N545" s="186"/>
    </row>
    <row r="546" spans="1:14" s="184" customFormat="1" ht="18.75" customHeight="1">
      <c r="A546" s="196">
        <v>2080402</v>
      </c>
      <c r="B546" s="197" t="s">
        <v>403</v>
      </c>
      <c r="C546" s="198"/>
      <c r="D546" s="195">
        <f t="shared" si="16"/>
        <v>0</v>
      </c>
      <c r="F546" s="198"/>
      <c r="G546" s="198"/>
      <c r="H546" s="198"/>
      <c r="I546" s="198"/>
      <c r="J546" s="195">
        <f t="shared" si="17"/>
        <v>0</v>
      </c>
      <c r="N546" s="186"/>
    </row>
    <row r="547" spans="1:14" s="184" customFormat="1" ht="18.75" customHeight="1">
      <c r="A547" s="196">
        <v>20805</v>
      </c>
      <c r="B547" s="197" t="s">
        <v>404</v>
      </c>
      <c r="C547" s="198">
        <f>SUM(C548:C555)</f>
        <v>3454</v>
      </c>
      <c r="D547" s="195">
        <f t="shared" si="16"/>
        <v>6067</v>
      </c>
      <c r="F547" s="198">
        <f>SUM(F548:F555)</f>
        <v>6067</v>
      </c>
      <c r="G547" s="198">
        <f>SUM(G548:G555)</f>
        <v>0</v>
      </c>
      <c r="H547" s="198">
        <f>SUM(H548:H555)</f>
        <v>0</v>
      </c>
      <c r="I547" s="198">
        <f>SUM(I548:I555)</f>
        <v>0</v>
      </c>
      <c r="J547" s="195">
        <f t="shared" si="17"/>
        <v>6067</v>
      </c>
      <c r="N547" s="186"/>
    </row>
    <row r="548" spans="1:14" s="184" customFormat="1" ht="18.75" customHeight="1">
      <c r="A548" s="196">
        <v>2080501</v>
      </c>
      <c r="B548" s="197" t="s">
        <v>405</v>
      </c>
      <c r="C548" s="198"/>
      <c r="D548" s="195">
        <f t="shared" si="16"/>
        <v>50</v>
      </c>
      <c r="F548" s="198">
        <v>50</v>
      </c>
      <c r="G548" s="198"/>
      <c r="H548" s="198"/>
      <c r="I548" s="198"/>
      <c r="J548" s="195">
        <f t="shared" si="17"/>
        <v>50</v>
      </c>
      <c r="N548" s="186"/>
    </row>
    <row r="549" spans="1:14" s="184" customFormat="1" ht="18.75" customHeight="1">
      <c r="A549" s="196">
        <v>2080502</v>
      </c>
      <c r="B549" s="197" t="s">
        <v>406</v>
      </c>
      <c r="C549" s="198"/>
      <c r="D549" s="195">
        <f t="shared" si="16"/>
        <v>640</v>
      </c>
      <c r="F549" s="198">
        <v>640</v>
      </c>
      <c r="G549" s="198"/>
      <c r="H549" s="198"/>
      <c r="I549" s="198"/>
      <c r="J549" s="195">
        <f t="shared" si="17"/>
        <v>640</v>
      </c>
      <c r="N549" s="186"/>
    </row>
    <row r="550" spans="1:14" s="184" customFormat="1" ht="18.75" customHeight="1">
      <c r="A550" s="196">
        <v>2080503</v>
      </c>
      <c r="B550" s="197" t="s">
        <v>407</v>
      </c>
      <c r="C550" s="198"/>
      <c r="D550" s="195">
        <f t="shared" si="16"/>
        <v>21</v>
      </c>
      <c r="F550" s="198">
        <v>21</v>
      </c>
      <c r="G550" s="198"/>
      <c r="H550" s="198"/>
      <c r="I550" s="198"/>
      <c r="J550" s="195">
        <f t="shared" si="17"/>
        <v>21</v>
      </c>
      <c r="N550" s="186"/>
    </row>
    <row r="551" spans="1:14" s="184" customFormat="1" ht="18.75" customHeight="1">
      <c r="A551" s="196">
        <v>2080504</v>
      </c>
      <c r="B551" s="197" t="s">
        <v>408</v>
      </c>
      <c r="C551" s="198"/>
      <c r="D551" s="195">
        <f t="shared" si="16"/>
        <v>0</v>
      </c>
      <c r="F551" s="198"/>
      <c r="G551" s="198"/>
      <c r="H551" s="198"/>
      <c r="I551" s="198"/>
      <c r="J551" s="195">
        <f t="shared" si="17"/>
        <v>0</v>
      </c>
      <c r="N551" s="186"/>
    </row>
    <row r="552" spans="1:14" s="184" customFormat="1" ht="18.75" customHeight="1">
      <c r="A552" s="196">
        <v>2080505</v>
      </c>
      <c r="B552" s="197" t="s">
        <v>409</v>
      </c>
      <c r="C552" s="198">
        <v>3249</v>
      </c>
      <c r="D552" s="195">
        <f t="shared" si="16"/>
        <v>4500</v>
      </c>
      <c r="F552" s="198">
        <v>4500</v>
      </c>
      <c r="G552" s="198"/>
      <c r="H552" s="198"/>
      <c r="I552" s="198"/>
      <c r="J552" s="195">
        <f t="shared" si="17"/>
        <v>4500</v>
      </c>
      <c r="N552" s="186"/>
    </row>
    <row r="553" spans="1:14" s="184" customFormat="1" ht="18.75" customHeight="1">
      <c r="A553" s="196">
        <v>2080506</v>
      </c>
      <c r="B553" s="197" t="s">
        <v>410</v>
      </c>
      <c r="C553" s="198"/>
      <c r="D553" s="195">
        <f t="shared" si="16"/>
        <v>750</v>
      </c>
      <c r="F553" s="198">
        <v>750</v>
      </c>
      <c r="G553" s="198"/>
      <c r="H553" s="198"/>
      <c r="I553" s="198"/>
      <c r="J553" s="195">
        <f t="shared" si="17"/>
        <v>750</v>
      </c>
      <c r="N553" s="186"/>
    </row>
    <row r="554" spans="1:14" s="184" customFormat="1" ht="18.75" customHeight="1">
      <c r="A554" s="196">
        <v>2080507</v>
      </c>
      <c r="B554" s="197" t="s">
        <v>411</v>
      </c>
      <c r="C554" s="198">
        <v>175</v>
      </c>
      <c r="D554" s="195">
        <f t="shared" si="16"/>
        <v>0</v>
      </c>
      <c r="F554" s="198"/>
      <c r="G554" s="198"/>
      <c r="H554" s="198"/>
      <c r="I554" s="198"/>
      <c r="J554" s="195">
        <f t="shared" si="17"/>
        <v>0</v>
      </c>
      <c r="N554" s="186"/>
    </row>
    <row r="555" spans="1:14" s="184" customFormat="1" ht="18.75" customHeight="1">
      <c r="A555" s="196">
        <v>2080599</v>
      </c>
      <c r="B555" s="197" t="s">
        <v>412</v>
      </c>
      <c r="C555" s="198">
        <v>30</v>
      </c>
      <c r="D555" s="195">
        <f t="shared" si="16"/>
        <v>106</v>
      </c>
      <c r="F555" s="198">
        <v>106</v>
      </c>
      <c r="G555" s="198"/>
      <c r="H555" s="198"/>
      <c r="I555" s="198"/>
      <c r="J555" s="195">
        <f t="shared" si="17"/>
        <v>106</v>
      </c>
      <c r="N555" s="186"/>
    </row>
    <row r="556" spans="1:14" s="184" customFormat="1" ht="18.75" customHeight="1">
      <c r="A556" s="196">
        <v>20806</v>
      </c>
      <c r="B556" s="197" t="s">
        <v>413</v>
      </c>
      <c r="C556" s="198">
        <f>SUM(C557:C559)</f>
        <v>0</v>
      </c>
      <c r="D556" s="195">
        <f t="shared" si="16"/>
        <v>0</v>
      </c>
      <c r="F556" s="198">
        <f>SUM(F557:F559)</f>
        <v>0</v>
      </c>
      <c r="G556" s="198">
        <f>SUM(G557:G559)</f>
        <v>0</v>
      </c>
      <c r="H556" s="198">
        <f>SUM(H557:H559)</f>
        <v>0</v>
      </c>
      <c r="I556" s="198">
        <f>SUM(I557:I559)</f>
        <v>0</v>
      </c>
      <c r="J556" s="195">
        <f t="shared" si="17"/>
        <v>0</v>
      </c>
      <c r="N556" s="186"/>
    </row>
    <row r="557" spans="1:14" s="184" customFormat="1" ht="18.75" customHeight="1">
      <c r="A557" s="196">
        <v>2080601</v>
      </c>
      <c r="B557" s="197" t="s">
        <v>414</v>
      </c>
      <c r="C557" s="198"/>
      <c r="D557" s="195">
        <f t="shared" si="16"/>
        <v>0</v>
      </c>
      <c r="F557" s="198"/>
      <c r="G557" s="198"/>
      <c r="H557" s="198"/>
      <c r="I557" s="198"/>
      <c r="J557" s="195">
        <f t="shared" si="17"/>
        <v>0</v>
      </c>
      <c r="N557" s="186"/>
    </row>
    <row r="558" spans="1:14" s="184" customFormat="1" ht="18.75" customHeight="1">
      <c r="A558" s="196">
        <v>2080602</v>
      </c>
      <c r="B558" s="197" t="s">
        <v>415</v>
      </c>
      <c r="C558" s="198"/>
      <c r="D558" s="195">
        <f t="shared" si="16"/>
        <v>0</v>
      </c>
      <c r="F558" s="198"/>
      <c r="G558" s="198"/>
      <c r="H558" s="198"/>
      <c r="I558" s="198"/>
      <c r="J558" s="195">
        <f t="shared" si="17"/>
        <v>0</v>
      </c>
      <c r="N558" s="186"/>
    </row>
    <row r="559" spans="1:14" s="184" customFormat="1" ht="18.75" customHeight="1">
      <c r="A559" s="196">
        <v>2080699</v>
      </c>
      <c r="B559" s="197" t="s">
        <v>416</v>
      </c>
      <c r="C559" s="198"/>
      <c r="D559" s="195">
        <f t="shared" si="16"/>
        <v>0</v>
      </c>
      <c r="F559" s="198"/>
      <c r="G559" s="198"/>
      <c r="H559" s="198"/>
      <c r="I559" s="198"/>
      <c r="J559" s="195">
        <f t="shared" si="17"/>
        <v>0</v>
      </c>
      <c r="N559" s="186"/>
    </row>
    <row r="560" spans="1:14" s="184" customFormat="1" ht="18.75" customHeight="1">
      <c r="A560" s="196">
        <v>20807</v>
      </c>
      <c r="B560" s="197" t="s">
        <v>417</v>
      </c>
      <c r="C560" s="198">
        <f>SUM(C561:C569)</f>
        <v>266</v>
      </c>
      <c r="D560" s="195">
        <f t="shared" si="16"/>
        <v>188</v>
      </c>
      <c r="F560" s="198">
        <f>SUM(F561:F569)</f>
        <v>0</v>
      </c>
      <c r="G560" s="198">
        <f>SUM(G561:G569)</f>
        <v>188</v>
      </c>
      <c r="H560" s="198">
        <f>SUM(H561:H569)</f>
        <v>0</v>
      </c>
      <c r="I560" s="198">
        <f>SUM(I561:I569)</f>
        <v>0</v>
      </c>
      <c r="J560" s="195">
        <f t="shared" si="17"/>
        <v>188</v>
      </c>
      <c r="N560" s="186"/>
    </row>
    <row r="561" spans="1:14" s="184" customFormat="1" ht="18.75" customHeight="1">
      <c r="A561" s="196">
        <v>2080701</v>
      </c>
      <c r="B561" s="197" t="s">
        <v>418</v>
      </c>
      <c r="C561" s="198"/>
      <c r="D561" s="195">
        <f t="shared" si="16"/>
        <v>0</v>
      </c>
      <c r="F561" s="198"/>
      <c r="G561" s="198"/>
      <c r="H561" s="198"/>
      <c r="I561" s="198"/>
      <c r="J561" s="195">
        <f t="shared" si="17"/>
        <v>0</v>
      </c>
      <c r="N561" s="186"/>
    </row>
    <row r="562" spans="1:14" s="184" customFormat="1" ht="18.75" customHeight="1">
      <c r="A562" s="196">
        <v>2080702</v>
      </c>
      <c r="B562" s="197" t="s">
        <v>419</v>
      </c>
      <c r="C562" s="198"/>
      <c r="D562" s="195">
        <f t="shared" si="16"/>
        <v>0</v>
      </c>
      <c r="F562" s="198"/>
      <c r="G562" s="198"/>
      <c r="H562" s="198"/>
      <c r="I562" s="198"/>
      <c r="J562" s="195">
        <f t="shared" si="17"/>
        <v>0</v>
      </c>
      <c r="N562" s="186"/>
    </row>
    <row r="563" spans="1:14" s="184" customFormat="1" ht="18.75" customHeight="1">
      <c r="A563" s="196">
        <v>2080704</v>
      </c>
      <c r="B563" s="197" t="s">
        <v>420</v>
      </c>
      <c r="C563" s="198"/>
      <c r="D563" s="195">
        <f t="shared" si="16"/>
        <v>0</v>
      </c>
      <c r="F563" s="198"/>
      <c r="G563" s="198"/>
      <c r="H563" s="198"/>
      <c r="I563" s="198"/>
      <c r="J563" s="195">
        <f t="shared" si="17"/>
        <v>0</v>
      </c>
      <c r="N563" s="186"/>
    </row>
    <row r="564" spans="1:14" s="184" customFormat="1" ht="18.75" customHeight="1">
      <c r="A564" s="196">
        <v>2080705</v>
      </c>
      <c r="B564" s="197" t="s">
        <v>421</v>
      </c>
      <c r="C564" s="198"/>
      <c r="D564" s="195">
        <f t="shared" si="16"/>
        <v>0</v>
      </c>
      <c r="F564" s="198"/>
      <c r="G564" s="198"/>
      <c r="H564" s="198"/>
      <c r="I564" s="198"/>
      <c r="J564" s="195">
        <f t="shared" si="17"/>
        <v>0</v>
      </c>
      <c r="N564" s="186"/>
    </row>
    <row r="565" spans="1:14" s="184" customFormat="1" ht="18.75" customHeight="1">
      <c r="A565" s="196">
        <v>2080709</v>
      </c>
      <c r="B565" s="197" t="s">
        <v>422</v>
      </c>
      <c r="C565" s="198"/>
      <c r="D565" s="195">
        <f t="shared" si="16"/>
        <v>0</v>
      </c>
      <c r="F565" s="198"/>
      <c r="G565" s="198"/>
      <c r="H565" s="198"/>
      <c r="I565" s="198"/>
      <c r="J565" s="195">
        <f t="shared" si="17"/>
        <v>0</v>
      </c>
      <c r="N565" s="186"/>
    </row>
    <row r="566" spans="1:14" s="184" customFormat="1" ht="18.75" customHeight="1">
      <c r="A566" s="196">
        <v>2080711</v>
      </c>
      <c r="B566" s="197" t="s">
        <v>423</v>
      </c>
      <c r="C566" s="198"/>
      <c r="D566" s="195">
        <f t="shared" si="16"/>
        <v>0</v>
      </c>
      <c r="F566" s="198"/>
      <c r="G566" s="198"/>
      <c r="H566" s="198"/>
      <c r="I566" s="198"/>
      <c r="J566" s="195">
        <f t="shared" si="17"/>
        <v>0</v>
      </c>
      <c r="N566" s="186"/>
    </row>
    <row r="567" spans="1:14" s="184" customFormat="1" ht="18.75" customHeight="1">
      <c r="A567" s="196">
        <v>2080712</v>
      </c>
      <c r="B567" s="197" t="s">
        <v>424</v>
      </c>
      <c r="C567" s="198"/>
      <c r="D567" s="195">
        <f t="shared" si="16"/>
        <v>0</v>
      </c>
      <c r="F567" s="198"/>
      <c r="G567" s="198"/>
      <c r="H567" s="198"/>
      <c r="I567" s="198"/>
      <c r="J567" s="195">
        <f t="shared" si="17"/>
        <v>0</v>
      </c>
      <c r="N567" s="186"/>
    </row>
    <row r="568" spans="1:14" s="184" customFormat="1" ht="18.75" customHeight="1">
      <c r="A568" s="196">
        <v>2080713</v>
      </c>
      <c r="B568" s="197" t="s">
        <v>425</v>
      </c>
      <c r="C568" s="198"/>
      <c r="D568" s="195">
        <f t="shared" si="16"/>
        <v>0</v>
      </c>
      <c r="F568" s="198"/>
      <c r="G568" s="198"/>
      <c r="H568" s="198"/>
      <c r="I568" s="198"/>
      <c r="J568" s="195">
        <f t="shared" si="17"/>
        <v>0</v>
      </c>
      <c r="N568" s="186"/>
    </row>
    <row r="569" spans="1:14" s="184" customFormat="1" ht="18.75" customHeight="1">
      <c r="A569" s="196">
        <v>2080799</v>
      </c>
      <c r="B569" s="197" t="s">
        <v>426</v>
      </c>
      <c r="C569" s="198">
        <v>266</v>
      </c>
      <c r="D569" s="195">
        <f t="shared" si="16"/>
        <v>188</v>
      </c>
      <c r="F569" s="198"/>
      <c r="G569" s="198">
        <v>188</v>
      </c>
      <c r="H569" s="198"/>
      <c r="I569" s="198"/>
      <c r="J569" s="195">
        <f t="shared" si="17"/>
        <v>188</v>
      </c>
      <c r="N569" s="186"/>
    </row>
    <row r="570" spans="1:14" s="184" customFormat="1" ht="18.75" customHeight="1">
      <c r="A570" s="196">
        <v>20808</v>
      </c>
      <c r="B570" s="197" t="s">
        <v>427</v>
      </c>
      <c r="C570" s="198">
        <f>SUM(C571:C577)</f>
        <v>1411</v>
      </c>
      <c r="D570" s="195">
        <f t="shared" si="16"/>
        <v>1189</v>
      </c>
      <c r="F570" s="198">
        <f>SUM(F571:F577)</f>
        <v>606</v>
      </c>
      <c r="G570" s="198">
        <f>SUM(G571:G577)</f>
        <v>583</v>
      </c>
      <c r="H570" s="198">
        <f>SUM(H571:H577)</f>
        <v>0</v>
      </c>
      <c r="I570" s="198">
        <f>SUM(I571:I577)</f>
        <v>0</v>
      </c>
      <c r="J570" s="195">
        <f t="shared" si="17"/>
        <v>1189</v>
      </c>
      <c r="N570" s="186"/>
    </row>
    <row r="571" spans="1:14" s="184" customFormat="1" ht="18.75" customHeight="1">
      <c r="A571" s="196">
        <v>2080801</v>
      </c>
      <c r="B571" s="197" t="s">
        <v>428</v>
      </c>
      <c r="C571" s="198">
        <v>251</v>
      </c>
      <c r="D571" s="195">
        <f t="shared" si="16"/>
        <v>65</v>
      </c>
      <c r="F571" s="198">
        <v>65</v>
      </c>
      <c r="G571" s="198"/>
      <c r="H571" s="198"/>
      <c r="I571" s="198"/>
      <c r="J571" s="195">
        <f t="shared" si="17"/>
        <v>65</v>
      </c>
      <c r="N571" s="186"/>
    </row>
    <row r="572" spans="1:14" s="184" customFormat="1" ht="18.75" customHeight="1">
      <c r="A572" s="196">
        <v>2080802</v>
      </c>
      <c r="B572" s="197" t="s">
        <v>429</v>
      </c>
      <c r="C572" s="198"/>
      <c r="D572" s="195">
        <f t="shared" si="16"/>
        <v>0</v>
      </c>
      <c r="F572" s="198"/>
      <c r="G572" s="198"/>
      <c r="H572" s="198"/>
      <c r="I572" s="198"/>
      <c r="J572" s="195">
        <f t="shared" si="17"/>
        <v>0</v>
      </c>
      <c r="N572" s="186"/>
    </row>
    <row r="573" spans="1:14" s="184" customFormat="1" ht="18.75" customHeight="1">
      <c r="A573" s="196">
        <v>2080803</v>
      </c>
      <c r="B573" s="197" t="s">
        <v>430</v>
      </c>
      <c r="C573" s="198">
        <v>173</v>
      </c>
      <c r="D573" s="195">
        <f t="shared" si="16"/>
        <v>168</v>
      </c>
      <c r="F573" s="198">
        <v>168</v>
      </c>
      <c r="G573" s="198"/>
      <c r="H573" s="198"/>
      <c r="I573" s="198"/>
      <c r="J573" s="195">
        <f t="shared" si="17"/>
        <v>168</v>
      </c>
      <c r="N573" s="186"/>
    </row>
    <row r="574" spans="1:14" s="184" customFormat="1" ht="18.75" customHeight="1">
      <c r="A574" s="196">
        <v>2080804</v>
      </c>
      <c r="B574" s="197" t="s">
        <v>431</v>
      </c>
      <c r="C574" s="198">
        <v>64</v>
      </c>
      <c r="D574" s="195">
        <f t="shared" si="16"/>
        <v>583</v>
      </c>
      <c r="F574" s="198"/>
      <c r="G574" s="198">
        <v>583</v>
      </c>
      <c r="H574" s="198"/>
      <c r="I574" s="198"/>
      <c r="J574" s="195">
        <f t="shared" si="17"/>
        <v>583</v>
      </c>
      <c r="N574" s="186"/>
    </row>
    <row r="575" spans="1:14" s="184" customFormat="1" ht="18.75" customHeight="1">
      <c r="A575" s="196">
        <v>2080805</v>
      </c>
      <c r="B575" s="197" t="s">
        <v>432</v>
      </c>
      <c r="C575" s="198">
        <v>300</v>
      </c>
      <c r="D575" s="195">
        <f t="shared" si="16"/>
        <v>373</v>
      </c>
      <c r="F575" s="198">
        <v>373</v>
      </c>
      <c r="G575" s="198"/>
      <c r="H575" s="198"/>
      <c r="I575" s="198"/>
      <c r="J575" s="195">
        <f t="shared" si="17"/>
        <v>373</v>
      </c>
      <c r="N575" s="186"/>
    </row>
    <row r="576" spans="1:14" s="184" customFormat="1" ht="18.75" customHeight="1">
      <c r="A576" s="196">
        <v>2080806</v>
      </c>
      <c r="B576" s="197" t="s">
        <v>433</v>
      </c>
      <c r="C576" s="198"/>
      <c r="D576" s="195">
        <f t="shared" si="16"/>
        <v>0</v>
      </c>
      <c r="F576" s="198"/>
      <c r="G576" s="198"/>
      <c r="H576" s="198"/>
      <c r="I576" s="198"/>
      <c r="J576" s="195">
        <f t="shared" si="17"/>
        <v>0</v>
      </c>
      <c r="N576" s="186"/>
    </row>
    <row r="577" spans="1:14" s="184" customFormat="1" ht="18.75" customHeight="1">
      <c r="A577" s="196">
        <v>2080899</v>
      </c>
      <c r="B577" s="197" t="s">
        <v>434</v>
      </c>
      <c r="C577" s="198">
        <v>623</v>
      </c>
      <c r="D577" s="195">
        <f t="shared" si="16"/>
        <v>0</v>
      </c>
      <c r="F577" s="198"/>
      <c r="G577" s="198"/>
      <c r="H577" s="198"/>
      <c r="I577" s="198"/>
      <c r="J577" s="195">
        <f t="shared" si="17"/>
        <v>0</v>
      </c>
      <c r="N577" s="186"/>
    </row>
    <row r="578" spans="1:14" s="184" customFormat="1" ht="18.75" customHeight="1">
      <c r="A578" s="196">
        <v>20809</v>
      </c>
      <c r="B578" s="197" t="s">
        <v>435</v>
      </c>
      <c r="C578" s="198">
        <f>SUM(C579:C584)</f>
        <v>93</v>
      </c>
      <c r="D578" s="195">
        <f t="shared" si="16"/>
        <v>105</v>
      </c>
      <c r="F578" s="198">
        <f>SUM(F579:F584)</f>
        <v>100</v>
      </c>
      <c r="G578" s="198">
        <f>SUM(G579:G584)</f>
        <v>5</v>
      </c>
      <c r="H578" s="198">
        <f>SUM(H579:H584)</f>
        <v>0</v>
      </c>
      <c r="I578" s="198">
        <f>SUM(I579:I584)</f>
        <v>0</v>
      </c>
      <c r="J578" s="195">
        <f t="shared" si="17"/>
        <v>105</v>
      </c>
      <c r="N578" s="186"/>
    </row>
    <row r="579" spans="1:14" s="184" customFormat="1" ht="18.75" customHeight="1">
      <c r="A579" s="196">
        <v>2080901</v>
      </c>
      <c r="B579" s="197" t="s">
        <v>436</v>
      </c>
      <c r="C579" s="198">
        <v>87</v>
      </c>
      <c r="D579" s="195">
        <f t="shared" si="16"/>
        <v>5</v>
      </c>
      <c r="F579" s="198"/>
      <c r="G579" s="198">
        <v>5</v>
      </c>
      <c r="H579" s="198"/>
      <c r="I579" s="198"/>
      <c r="J579" s="195">
        <f t="shared" si="17"/>
        <v>5</v>
      </c>
      <c r="N579" s="186"/>
    </row>
    <row r="580" spans="1:14" s="184" customFormat="1" ht="18.75" customHeight="1">
      <c r="A580" s="196">
        <v>2080902</v>
      </c>
      <c r="B580" s="197" t="s">
        <v>437</v>
      </c>
      <c r="C580" s="198">
        <v>2</v>
      </c>
      <c r="D580" s="195">
        <f t="shared" si="16"/>
        <v>100</v>
      </c>
      <c r="F580" s="198">
        <v>100</v>
      </c>
      <c r="G580" s="198"/>
      <c r="H580" s="198"/>
      <c r="I580" s="198"/>
      <c r="J580" s="195">
        <f t="shared" si="17"/>
        <v>100</v>
      </c>
      <c r="N580" s="186"/>
    </row>
    <row r="581" spans="1:14" s="184" customFormat="1" ht="18.75" customHeight="1">
      <c r="A581" s="196">
        <v>2080903</v>
      </c>
      <c r="B581" s="197" t="s">
        <v>438</v>
      </c>
      <c r="C581" s="198"/>
      <c r="D581" s="195">
        <f t="shared" si="16"/>
        <v>0</v>
      </c>
      <c r="F581" s="198"/>
      <c r="G581" s="198"/>
      <c r="H581" s="198"/>
      <c r="I581" s="198"/>
      <c r="J581" s="195">
        <f t="shared" si="17"/>
        <v>0</v>
      </c>
      <c r="N581" s="186"/>
    </row>
    <row r="582" spans="1:14" s="184" customFormat="1" ht="18.75" customHeight="1">
      <c r="A582" s="196">
        <v>2080904</v>
      </c>
      <c r="B582" s="197" t="s">
        <v>439</v>
      </c>
      <c r="C582" s="198">
        <v>1</v>
      </c>
      <c r="D582" s="195">
        <f t="shared" ref="D582:D645" si="18">J582</f>
        <v>0</v>
      </c>
      <c r="F582" s="198"/>
      <c r="G582" s="198"/>
      <c r="H582" s="198"/>
      <c r="I582" s="198"/>
      <c r="J582" s="195">
        <f t="shared" ref="J582:J645" si="19">SUM(F582:I582)</f>
        <v>0</v>
      </c>
      <c r="N582" s="186"/>
    </row>
    <row r="583" spans="1:14" s="184" customFormat="1" ht="18.75" customHeight="1">
      <c r="A583" s="196">
        <v>2080905</v>
      </c>
      <c r="B583" s="204" t="s">
        <v>143</v>
      </c>
      <c r="C583" s="198"/>
      <c r="D583" s="195">
        <f t="shared" si="18"/>
        <v>0</v>
      </c>
      <c r="F583" s="198"/>
      <c r="G583" s="198"/>
      <c r="H583" s="198"/>
      <c r="I583" s="198"/>
      <c r="J583" s="195">
        <f t="shared" si="19"/>
        <v>0</v>
      </c>
      <c r="N583" s="186"/>
    </row>
    <row r="584" spans="1:14" s="184" customFormat="1" ht="18.75" customHeight="1">
      <c r="A584" s="196">
        <v>2080999</v>
      </c>
      <c r="B584" s="197" t="s">
        <v>440</v>
      </c>
      <c r="C584" s="198">
        <v>3</v>
      </c>
      <c r="D584" s="195">
        <f t="shared" si="18"/>
        <v>0</v>
      </c>
      <c r="F584" s="198"/>
      <c r="G584" s="198"/>
      <c r="H584" s="198"/>
      <c r="I584" s="198"/>
      <c r="J584" s="195">
        <f t="shared" si="19"/>
        <v>0</v>
      </c>
      <c r="N584" s="186"/>
    </row>
    <row r="585" spans="1:14" s="184" customFormat="1" ht="18.75" customHeight="1">
      <c r="A585" s="196">
        <v>20810</v>
      </c>
      <c r="B585" s="197" t="s">
        <v>441</v>
      </c>
      <c r="C585" s="198">
        <f>SUM(C586:C591)</f>
        <v>268</v>
      </c>
      <c r="D585" s="195">
        <f t="shared" si="18"/>
        <v>217</v>
      </c>
      <c r="F585" s="198">
        <f>SUM(F586:F591)</f>
        <v>217</v>
      </c>
      <c r="G585" s="198">
        <f>SUM(G586:G591)</f>
        <v>0</v>
      </c>
      <c r="H585" s="198">
        <f>SUM(H586:H591)</f>
        <v>0</v>
      </c>
      <c r="I585" s="198">
        <f>SUM(I586:I591)</f>
        <v>0</v>
      </c>
      <c r="J585" s="195">
        <f t="shared" si="19"/>
        <v>217</v>
      </c>
      <c r="N585" s="186"/>
    </row>
    <row r="586" spans="1:14" s="184" customFormat="1" ht="18.75" customHeight="1">
      <c r="A586" s="196">
        <v>2081001</v>
      </c>
      <c r="B586" s="197" t="s">
        <v>442</v>
      </c>
      <c r="C586" s="198">
        <v>4</v>
      </c>
      <c r="D586" s="195">
        <f t="shared" si="18"/>
        <v>6</v>
      </c>
      <c r="F586" s="198">
        <v>6</v>
      </c>
      <c r="G586" s="198"/>
      <c r="H586" s="198"/>
      <c r="I586" s="198"/>
      <c r="J586" s="195">
        <f t="shared" si="19"/>
        <v>6</v>
      </c>
      <c r="N586" s="186"/>
    </row>
    <row r="587" spans="1:14" s="184" customFormat="1" ht="18.75" customHeight="1">
      <c r="A587" s="196">
        <v>2081002</v>
      </c>
      <c r="B587" s="197" t="s">
        <v>443</v>
      </c>
      <c r="C587" s="198">
        <v>264</v>
      </c>
      <c r="D587" s="195">
        <f t="shared" si="18"/>
        <v>201</v>
      </c>
      <c r="F587" s="198">
        <v>201</v>
      </c>
      <c r="G587" s="198"/>
      <c r="H587" s="198"/>
      <c r="I587" s="198"/>
      <c r="J587" s="195">
        <f t="shared" si="19"/>
        <v>201</v>
      </c>
      <c r="N587" s="186"/>
    </row>
    <row r="588" spans="1:14" s="184" customFormat="1" ht="18.75" customHeight="1">
      <c r="A588" s="196">
        <v>2081003</v>
      </c>
      <c r="B588" s="197" t="s">
        <v>444</v>
      </c>
      <c r="C588" s="198"/>
      <c r="D588" s="195">
        <f t="shared" si="18"/>
        <v>0</v>
      </c>
      <c r="F588" s="198"/>
      <c r="G588" s="198"/>
      <c r="H588" s="198"/>
      <c r="I588" s="198"/>
      <c r="J588" s="195">
        <f t="shared" si="19"/>
        <v>0</v>
      </c>
      <c r="N588" s="186"/>
    </row>
    <row r="589" spans="1:14" s="184" customFormat="1" ht="18.75" customHeight="1">
      <c r="A589" s="196">
        <v>2081004</v>
      </c>
      <c r="B589" s="197" t="s">
        <v>445</v>
      </c>
      <c r="C589" s="198"/>
      <c r="D589" s="195">
        <f t="shared" si="18"/>
        <v>10</v>
      </c>
      <c r="F589" s="198">
        <v>10</v>
      </c>
      <c r="G589" s="198"/>
      <c r="H589" s="198"/>
      <c r="I589" s="198"/>
      <c r="J589" s="195">
        <f t="shared" si="19"/>
        <v>10</v>
      </c>
      <c r="N589" s="186"/>
    </row>
    <row r="590" spans="1:14" s="184" customFormat="1" ht="18.75" customHeight="1">
      <c r="A590" s="196">
        <v>2081005</v>
      </c>
      <c r="B590" s="197" t="s">
        <v>446</v>
      </c>
      <c r="C590" s="198"/>
      <c r="D590" s="195">
        <f t="shared" si="18"/>
        <v>0</v>
      </c>
      <c r="F590" s="198"/>
      <c r="G590" s="198"/>
      <c r="H590" s="198"/>
      <c r="I590" s="198"/>
      <c r="J590" s="195">
        <f t="shared" si="19"/>
        <v>0</v>
      </c>
      <c r="N590" s="186"/>
    </row>
    <row r="591" spans="1:14" s="184" customFormat="1" ht="18.75" customHeight="1">
      <c r="A591" s="196">
        <v>2081099</v>
      </c>
      <c r="B591" s="197" t="s">
        <v>447</v>
      </c>
      <c r="C591" s="198"/>
      <c r="D591" s="195">
        <f t="shared" si="18"/>
        <v>0</v>
      </c>
      <c r="F591" s="198"/>
      <c r="G591" s="198"/>
      <c r="H591" s="198"/>
      <c r="I591" s="198"/>
      <c r="J591" s="195">
        <f t="shared" si="19"/>
        <v>0</v>
      </c>
      <c r="N591" s="186"/>
    </row>
    <row r="592" spans="1:14" s="184" customFormat="1" ht="18.75" customHeight="1">
      <c r="A592" s="196">
        <v>20811</v>
      </c>
      <c r="B592" s="197" t="s">
        <v>448</v>
      </c>
      <c r="C592" s="198">
        <f>SUM(C593:C600)</f>
        <v>342</v>
      </c>
      <c r="D592" s="195">
        <f t="shared" si="18"/>
        <v>275</v>
      </c>
      <c r="F592" s="198">
        <f>SUM(F593:F600)</f>
        <v>274</v>
      </c>
      <c r="G592" s="198">
        <f>SUM(G593:G600)</f>
        <v>1</v>
      </c>
      <c r="H592" s="198">
        <f>SUM(H593:H600)</f>
        <v>0</v>
      </c>
      <c r="I592" s="198">
        <f>SUM(I593:I600)</f>
        <v>0</v>
      </c>
      <c r="J592" s="195">
        <f t="shared" si="19"/>
        <v>275</v>
      </c>
      <c r="N592" s="186"/>
    </row>
    <row r="593" spans="1:14" s="184" customFormat="1" ht="18.75" customHeight="1">
      <c r="A593" s="196">
        <v>2081101</v>
      </c>
      <c r="B593" s="197" t="s">
        <v>79</v>
      </c>
      <c r="C593" s="198">
        <v>1</v>
      </c>
      <c r="D593" s="195">
        <f t="shared" si="18"/>
        <v>80</v>
      </c>
      <c r="F593" s="198">
        <v>80</v>
      </c>
      <c r="G593" s="198"/>
      <c r="H593" s="198"/>
      <c r="I593" s="198"/>
      <c r="J593" s="195">
        <f t="shared" si="19"/>
        <v>80</v>
      </c>
      <c r="N593" s="186"/>
    </row>
    <row r="594" spans="1:14" s="184" customFormat="1" ht="18.75" customHeight="1">
      <c r="A594" s="196">
        <v>2081102</v>
      </c>
      <c r="B594" s="197" t="s">
        <v>80</v>
      </c>
      <c r="C594" s="198">
        <v>1</v>
      </c>
      <c r="D594" s="195">
        <f t="shared" si="18"/>
        <v>2</v>
      </c>
      <c r="F594" s="198">
        <v>2</v>
      </c>
      <c r="G594" s="198"/>
      <c r="H594" s="198"/>
      <c r="I594" s="198"/>
      <c r="J594" s="195">
        <f t="shared" si="19"/>
        <v>2</v>
      </c>
      <c r="N594" s="186"/>
    </row>
    <row r="595" spans="1:14" s="184" customFormat="1" ht="18.75" customHeight="1">
      <c r="A595" s="196">
        <v>2081103</v>
      </c>
      <c r="B595" s="197" t="s">
        <v>81</v>
      </c>
      <c r="C595" s="198"/>
      <c r="D595" s="195">
        <f t="shared" si="18"/>
        <v>0</v>
      </c>
      <c r="F595" s="198"/>
      <c r="G595" s="198"/>
      <c r="H595" s="198"/>
      <c r="I595" s="198"/>
      <c r="J595" s="195">
        <f t="shared" si="19"/>
        <v>0</v>
      </c>
      <c r="N595" s="186"/>
    </row>
    <row r="596" spans="1:14" s="184" customFormat="1" ht="18.75" customHeight="1">
      <c r="A596" s="196">
        <v>2081104</v>
      </c>
      <c r="B596" s="197" t="s">
        <v>449</v>
      </c>
      <c r="C596" s="198"/>
      <c r="D596" s="195">
        <f t="shared" si="18"/>
        <v>0</v>
      </c>
      <c r="F596" s="198"/>
      <c r="G596" s="198"/>
      <c r="H596" s="198"/>
      <c r="I596" s="198"/>
      <c r="J596" s="195">
        <f t="shared" si="19"/>
        <v>0</v>
      </c>
      <c r="N596" s="186"/>
    </row>
    <row r="597" spans="1:14" s="184" customFormat="1" ht="18.75" customHeight="1">
      <c r="A597" s="196">
        <v>2081105</v>
      </c>
      <c r="B597" s="197" t="s">
        <v>450</v>
      </c>
      <c r="C597" s="198"/>
      <c r="D597" s="195">
        <f t="shared" si="18"/>
        <v>0</v>
      </c>
      <c r="F597" s="198"/>
      <c r="G597" s="198"/>
      <c r="H597" s="198"/>
      <c r="I597" s="198"/>
      <c r="J597" s="195">
        <f t="shared" si="19"/>
        <v>0</v>
      </c>
      <c r="N597" s="186"/>
    </row>
    <row r="598" spans="1:14" s="184" customFormat="1" ht="18.75" customHeight="1">
      <c r="A598" s="196">
        <v>2081106</v>
      </c>
      <c r="B598" s="197" t="s">
        <v>451</v>
      </c>
      <c r="C598" s="198"/>
      <c r="D598" s="195">
        <f t="shared" si="18"/>
        <v>0</v>
      </c>
      <c r="F598" s="198"/>
      <c r="G598" s="198"/>
      <c r="H598" s="198"/>
      <c r="I598" s="198"/>
      <c r="J598" s="195">
        <f t="shared" si="19"/>
        <v>0</v>
      </c>
      <c r="N598" s="186"/>
    </row>
    <row r="599" spans="1:14" s="184" customFormat="1" ht="18.75" customHeight="1">
      <c r="A599" s="196">
        <v>2081107</v>
      </c>
      <c r="B599" s="197" t="s">
        <v>452</v>
      </c>
      <c r="C599" s="198">
        <v>234</v>
      </c>
      <c r="D599" s="195">
        <f t="shared" si="18"/>
        <v>180</v>
      </c>
      <c r="F599" s="198">
        <v>180</v>
      </c>
      <c r="G599" s="198"/>
      <c r="H599" s="198"/>
      <c r="I599" s="198"/>
      <c r="J599" s="195">
        <f t="shared" si="19"/>
        <v>180</v>
      </c>
      <c r="N599" s="186"/>
    </row>
    <row r="600" spans="1:14" s="184" customFormat="1" ht="18.75" customHeight="1">
      <c r="A600" s="196">
        <v>2081199</v>
      </c>
      <c r="B600" s="197" t="s">
        <v>453</v>
      </c>
      <c r="C600" s="198">
        <v>106</v>
      </c>
      <c r="D600" s="195">
        <f t="shared" si="18"/>
        <v>13</v>
      </c>
      <c r="F600" s="198">
        <v>12</v>
      </c>
      <c r="G600" s="198">
        <v>1</v>
      </c>
      <c r="H600" s="198"/>
      <c r="I600" s="198"/>
      <c r="J600" s="195">
        <f t="shared" si="19"/>
        <v>13</v>
      </c>
      <c r="N600" s="186"/>
    </row>
    <row r="601" spans="1:14" s="184" customFormat="1" ht="18.75" customHeight="1">
      <c r="A601" s="196">
        <v>20816</v>
      </c>
      <c r="B601" s="197" t="s">
        <v>454</v>
      </c>
      <c r="C601" s="198">
        <f>SUM(C602:C605)</f>
        <v>0</v>
      </c>
      <c r="D601" s="195">
        <f t="shared" si="18"/>
        <v>0</v>
      </c>
      <c r="F601" s="198">
        <f>SUM(F602:F605)</f>
        <v>0</v>
      </c>
      <c r="G601" s="198">
        <f>SUM(G602:G605)</f>
        <v>0</v>
      </c>
      <c r="H601" s="198">
        <f>SUM(H602:H605)</f>
        <v>0</v>
      </c>
      <c r="I601" s="198">
        <f>SUM(I602:I605)</f>
        <v>0</v>
      </c>
      <c r="J601" s="195">
        <f t="shared" si="19"/>
        <v>0</v>
      </c>
      <c r="N601" s="186"/>
    </row>
    <row r="602" spans="1:14" s="184" customFormat="1" ht="18.75" customHeight="1">
      <c r="A602" s="196">
        <v>2081601</v>
      </c>
      <c r="B602" s="197" t="s">
        <v>79</v>
      </c>
      <c r="C602" s="198"/>
      <c r="D602" s="195">
        <f t="shared" si="18"/>
        <v>0</v>
      </c>
      <c r="F602" s="198"/>
      <c r="G602" s="198"/>
      <c r="H602" s="198"/>
      <c r="I602" s="198"/>
      <c r="J602" s="195">
        <f t="shared" si="19"/>
        <v>0</v>
      </c>
      <c r="N602" s="186"/>
    </row>
    <row r="603" spans="1:14" s="184" customFormat="1" ht="18.75" customHeight="1">
      <c r="A603" s="196">
        <v>2081602</v>
      </c>
      <c r="B603" s="197" t="s">
        <v>80</v>
      </c>
      <c r="C603" s="198"/>
      <c r="D603" s="195">
        <f t="shared" si="18"/>
        <v>0</v>
      </c>
      <c r="F603" s="198"/>
      <c r="G603" s="198"/>
      <c r="H603" s="198"/>
      <c r="I603" s="198"/>
      <c r="J603" s="195">
        <f t="shared" si="19"/>
        <v>0</v>
      </c>
      <c r="N603" s="186"/>
    </row>
    <row r="604" spans="1:14" s="184" customFormat="1" ht="18.75" customHeight="1">
      <c r="A604" s="196">
        <v>2081603</v>
      </c>
      <c r="B604" s="197" t="s">
        <v>81</v>
      </c>
      <c r="C604" s="198"/>
      <c r="D604" s="195">
        <f t="shared" si="18"/>
        <v>0</v>
      </c>
      <c r="F604" s="198"/>
      <c r="G604" s="198"/>
      <c r="H604" s="198"/>
      <c r="I604" s="198"/>
      <c r="J604" s="195">
        <f t="shared" si="19"/>
        <v>0</v>
      </c>
      <c r="N604" s="186"/>
    </row>
    <row r="605" spans="1:14" s="184" customFormat="1" ht="18.75" customHeight="1">
      <c r="A605" s="196">
        <v>2081699</v>
      </c>
      <c r="B605" s="197" t="s">
        <v>455</v>
      </c>
      <c r="C605" s="198"/>
      <c r="D605" s="195">
        <f t="shared" si="18"/>
        <v>0</v>
      </c>
      <c r="F605" s="198"/>
      <c r="G605" s="198"/>
      <c r="H605" s="198"/>
      <c r="I605" s="198"/>
      <c r="J605" s="195">
        <f t="shared" si="19"/>
        <v>0</v>
      </c>
      <c r="N605" s="186"/>
    </row>
    <row r="606" spans="1:14" s="184" customFormat="1" ht="18.75" customHeight="1">
      <c r="A606" s="196">
        <v>20819</v>
      </c>
      <c r="B606" s="197" t="s">
        <v>456</v>
      </c>
      <c r="C606" s="198">
        <f>SUM(C607:C608)</f>
        <v>0</v>
      </c>
      <c r="D606" s="195">
        <f t="shared" si="18"/>
        <v>0</v>
      </c>
      <c r="F606" s="198">
        <f>SUM(F607:F608)</f>
        <v>0</v>
      </c>
      <c r="G606" s="198">
        <f>SUM(G607:G608)</f>
        <v>0</v>
      </c>
      <c r="H606" s="198">
        <f>SUM(H607:H608)</f>
        <v>0</v>
      </c>
      <c r="I606" s="198">
        <f>SUM(I607:I608)</f>
        <v>0</v>
      </c>
      <c r="J606" s="195">
        <f t="shared" si="19"/>
        <v>0</v>
      </c>
      <c r="N606" s="186"/>
    </row>
    <row r="607" spans="1:14" s="184" customFormat="1" ht="18.75" customHeight="1">
      <c r="A607" s="196">
        <v>2081901</v>
      </c>
      <c r="B607" s="197" t="s">
        <v>457</v>
      </c>
      <c r="C607" s="198"/>
      <c r="D607" s="195">
        <f t="shared" si="18"/>
        <v>0</v>
      </c>
      <c r="F607" s="198"/>
      <c r="G607" s="198"/>
      <c r="H607" s="198"/>
      <c r="I607" s="198"/>
      <c r="J607" s="195">
        <f t="shared" si="19"/>
        <v>0</v>
      </c>
      <c r="N607" s="186"/>
    </row>
    <row r="608" spans="1:14" s="184" customFormat="1" ht="18.75" customHeight="1">
      <c r="A608" s="196">
        <v>2081902</v>
      </c>
      <c r="B608" s="197" t="s">
        <v>458</v>
      </c>
      <c r="C608" s="198"/>
      <c r="D608" s="195">
        <f t="shared" si="18"/>
        <v>0</v>
      </c>
      <c r="F608" s="198"/>
      <c r="G608" s="198"/>
      <c r="H608" s="198"/>
      <c r="I608" s="198"/>
      <c r="J608" s="195">
        <f t="shared" si="19"/>
        <v>0</v>
      </c>
      <c r="N608" s="186"/>
    </row>
    <row r="609" spans="1:14" s="184" customFormat="1" ht="18.75" customHeight="1">
      <c r="A609" s="196">
        <v>20820</v>
      </c>
      <c r="B609" s="197" t="s">
        <v>459</v>
      </c>
      <c r="C609" s="198">
        <f>SUM(C610:C611)</f>
        <v>6</v>
      </c>
      <c r="D609" s="195">
        <f t="shared" si="18"/>
        <v>23</v>
      </c>
      <c r="F609" s="198">
        <f>SUM(F610:F611)</f>
        <v>23</v>
      </c>
      <c r="G609" s="198">
        <f>SUM(G610:G611)</f>
        <v>0</v>
      </c>
      <c r="H609" s="198">
        <f>SUM(H610:H611)</f>
        <v>0</v>
      </c>
      <c r="I609" s="198">
        <f>SUM(I610:I611)</f>
        <v>0</v>
      </c>
      <c r="J609" s="195">
        <f t="shared" si="19"/>
        <v>23</v>
      </c>
      <c r="N609" s="186"/>
    </row>
    <row r="610" spans="1:14" s="184" customFormat="1" ht="18.75" customHeight="1">
      <c r="A610" s="196">
        <v>2082001</v>
      </c>
      <c r="B610" s="197" t="s">
        <v>460</v>
      </c>
      <c r="C610" s="198">
        <v>4</v>
      </c>
      <c r="D610" s="195">
        <f t="shared" si="18"/>
        <v>6</v>
      </c>
      <c r="F610" s="198">
        <v>6</v>
      </c>
      <c r="G610" s="198"/>
      <c r="H610" s="198"/>
      <c r="I610" s="198"/>
      <c r="J610" s="195">
        <f t="shared" si="19"/>
        <v>6</v>
      </c>
      <c r="N610" s="186"/>
    </row>
    <row r="611" spans="1:14" s="184" customFormat="1" ht="18.75" customHeight="1">
      <c r="A611" s="196">
        <v>2082002</v>
      </c>
      <c r="B611" s="197" t="s">
        <v>461</v>
      </c>
      <c r="C611" s="198">
        <v>2</v>
      </c>
      <c r="D611" s="195">
        <f t="shared" si="18"/>
        <v>17</v>
      </c>
      <c r="F611" s="198">
        <v>17</v>
      </c>
      <c r="G611" s="198"/>
      <c r="H611" s="198"/>
      <c r="I611" s="198"/>
      <c r="J611" s="195">
        <f t="shared" si="19"/>
        <v>17</v>
      </c>
      <c r="N611" s="186"/>
    </row>
    <row r="612" spans="1:14" s="184" customFormat="1" ht="18.75" customHeight="1">
      <c r="A612" s="196">
        <v>20821</v>
      </c>
      <c r="B612" s="197" t="s">
        <v>462</v>
      </c>
      <c r="C612" s="198">
        <f>SUM(C613:C614)</f>
        <v>452</v>
      </c>
      <c r="D612" s="195">
        <f t="shared" si="18"/>
        <v>318</v>
      </c>
      <c r="F612" s="198">
        <f>SUM(F613:F614)</f>
        <v>318</v>
      </c>
      <c r="G612" s="198">
        <f>SUM(G613:G614)</f>
        <v>0</v>
      </c>
      <c r="H612" s="198">
        <f>SUM(H613:H614)</f>
        <v>0</v>
      </c>
      <c r="I612" s="198">
        <f>SUM(I613:I614)</f>
        <v>0</v>
      </c>
      <c r="J612" s="195">
        <f t="shared" si="19"/>
        <v>318</v>
      </c>
      <c r="N612" s="186"/>
    </row>
    <row r="613" spans="1:14" s="184" customFormat="1" ht="18.75" customHeight="1">
      <c r="A613" s="196">
        <v>2082101</v>
      </c>
      <c r="B613" s="197" t="s">
        <v>463</v>
      </c>
      <c r="C613" s="198">
        <v>239</v>
      </c>
      <c r="D613" s="195">
        <f t="shared" si="18"/>
        <v>0</v>
      </c>
      <c r="F613" s="198"/>
      <c r="G613" s="198"/>
      <c r="H613" s="198"/>
      <c r="I613" s="198"/>
      <c r="J613" s="195">
        <f t="shared" si="19"/>
        <v>0</v>
      </c>
      <c r="N613" s="186"/>
    </row>
    <row r="614" spans="1:14" s="184" customFormat="1" ht="18.75" customHeight="1">
      <c r="A614" s="196">
        <v>2082102</v>
      </c>
      <c r="B614" s="197" t="s">
        <v>464</v>
      </c>
      <c r="C614" s="198">
        <v>213</v>
      </c>
      <c r="D614" s="195">
        <f t="shared" si="18"/>
        <v>318</v>
      </c>
      <c r="F614" s="198">
        <v>318</v>
      </c>
      <c r="G614" s="198"/>
      <c r="H614" s="198"/>
      <c r="I614" s="198"/>
      <c r="J614" s="195">
        <f t="shared" si="19"/>
        <v>318</v>
      </c>
      <c r="N614" s="186"/>
    </row>
    <row r="615" spans="1:14" s="184" customFormat="1" ht="18.75" customHeight="1">
      <c r="A615" s="196">
        <v>20824</v>
      </c>
      <c r="B615" s="197" t="s">
        <v>465</v>
      </c>
      <c r="C615" s="198">
        <f>SUM(C616:C617)</f>
        <v>0</v>
      </c>
      <c r="D615" s="195">
        <f t="shared" si="18"/>
        <v>0</v>
      </c>
      <c r="F615" s="198">
        <f>SUM(F616:F617)</f>
        <v>0</v>
      </c>
      <c r="G615" s="198">
        <f>SUM(G616:G617)</f>
        <v>0</v>
      </c>
      <c r="H615" s="198">
        <f>SUM(H616:H617)</f>
        <v>0</v>
      </c>
      <c r="I615" s="198">
        <f>SUM(I616:I617)</f>
        <v>0</v>
      </c>
      <c r="J615" s="195">
        <f t="shared" si="19"/>
        <v>0</v>
      </c>
      <c r="N615" s="186"/>
    </row>
    <row r="616" spans="1:14" s="184" customFormat="1" ht="18.75" customHeight="1">
      <c r="A616" s="196">
        <v>2082401</v>
      </c>
      <c r="B616" s="197" t="s">
        <v>1175</v>
      </c>
      <c r="C616" s="198"/>
      <c r="D616" s="195">
        <f t="shared" si="18"/>
        <v>0</v>
      </c>
      <c r="F616" s="198"/>
      <c r="G616" s="198"/>
      <c r="H616" s="198"/>
      <c r="I616" s="198"/>
      <c r="J616" s="195">
        <f t="shared" si="19"/>
        <v>0</v>
      </c>
      <c r="N616" s="186"/>
    </row>
    <row r="617" spans="1:14" s="184" customFormat="1" ht="18.75" customHeight="1">
      <c r="A617" s="196">
        <v>2082402</v>
      </c>
      <c r="B617" s="197" t="s">
        <v>466</v>
      </c>
      <c r="C617" s="198"/>
      <c r="D617" s="195">
        <f t="shared" si="18"/>
        <v>0</v>
      </c>
      <c r="F617" s="198"/>
      <c r="G617" s="198"/>
      <c r="H617" s="198"/>
      <c r="I617" s="198"/>
      <c r="J617" s="195">
        <f t="shared" si="19"/>
        <v>0</v>
      </c>
      <c r="N617" s="186"/>
    </row>
    <row r="618" spans="1:14" s="184" customFormat="1" ht="18.75" customHeight="1">
      <c r="A618" s="196">
        <v>20825</v>
      </c>
      <c r="B618" s="197" t="s">
        <v>467</v>
      </c>
      <c r="C618" s="198">
        <f>SUM(C619:C620)</f>
        <v>10</v>
      </c>
      <c r="D618" s="195">
        <f t="shared" si="18"/>
        <v>10</v>
      </c>
      <c r="F618" s="198">
        <f>SUM(F619:F620)</f>
        <v>10</v>
      </c>
      <c r="G618" s="198">
        <f>SUM(G619:G620)</f>
        <v>0</v>
      </c>
      <c r="H618" s="198">
        <f>SUM(H619:H620)</f>
        <v>0</v>
      </c>
      <c r="I618" s="198">
        <f>SUM(I619:I620)</f>
        <v>0</v>
      </c>
      <c r="J618" s="195">
        <f t="shared" si="19"/>
        <v>10</v>
      </c>
      <c r="N618" s="186"/>
    </row>
    <row r="619" spans="1:14" s="184" customFormat="1" ht="18.75" customHeight="1">
      <c r="A619" s="196">
        <v>2082501</v>
      </c>
      <c r="B619" s="197" t="s">
        <v>468</v>
      </c>
      <c r="C619" s="198"/>
      <c r="D619" s="195">
        <f t="shared" si="18"/>
        <v>0</v>
      </c>
      <c r="F619" s="198"/>
      <c r="G619" s="198"/>
      <c r="H619" s="198"/>
      <c r="I619" s="198"/>
      <c r="J619" s="195">
        <f t="shared" si="19"/>
        <v>0</v>
      </c>
      <c r="N619" s="186"/>
    </row>
    <row r="620" spans="1:14" s="184" customFormat="1" ht="18.75" customHeight="1">
      <c r="A620" s="196">
        <v>2082502</v>
      </c>
      <c r="B620" s="197" t="s">
        <v>469</v>
      </c>
      <c r="C620" s="198">
        <v>10</v>
      </c>
      <c r="D620" s="195">
        <f t="shared" si="18"/>
        <v>10</v>
      </c>
      <c r="F620" s="198">
        <v>10</v>
      </c>
      <c r="G620" s="198"/>
      <c r="H620" s="198"/>
      <c r="I620" s="198"/>
      <c r="J620" s="195">
        <f t="shared" si="19"/>
        <v>10</v>
      </c>
      <c r="N620" s="186"/>
    </row>
    <row r="621" spans="1:14" s="184" customFormat="1" ht="18.75" customHeight="1">
      <c r="A621" s="196">
        <v>20826</v>
      </c>
      <c r="B621" s="197" t="s">
        <v>470</v>
      </c>
      <c r="C621" s="198">
        <f>SUM(C622:C624)</f>
        <v>3750</v>
      </c>
      <c r="D621" s="195">
        <f t="shared" si="18"/>
        <v>277</v>
      </c>
      <c r="F621" s="198">
        <f>SUM(F622:F624)</f>
        <v>277</v>
      </c>
      <c r="G621" s="198">
        <f>SUM(G622:G624)</f>
        <v>0</v>
      </c>
      <c r="H621" s="198">
        <f>SUM(H622:H624)</f>
        <v>0</v>
      </c>
      <c r="I621" s="198">
        <f>SUM(I622:I624)</f>
        <v>0</v>
      </c>
      <c r="J621" s="195">
        <f t="shared" si="19"/>
        <v>277</v>
      </c>
      <c r="N621" s="186"/>
    </row>
    <row r="622" spans="1:14" s="184" customFormat="1" ht="18.75" customHeight="1">
      <c r="A622" s="196">
        <v>2082601</v>
      </c>
      <c r="B622" s="197" t="s">
        <v>471</v>
      </c>
      <c r="C622" s="198"/>
      <c r="D622" s="195">
        <f t="shared" si="18"/>
        <v>0</v>
      </c>
      <c r="F622" s="198"/>
      <c r="G622" s="198"/>
      <c r="H622" s="198"/>
      <c r="I622" s="198"/>
      <c r="J622" s="195">
        <f t="shared" si="19"/>
        <v>0</v>
      </c>
      <c r="N622" s="186"/>
    </row>
    <row r="623" spans="1:14" s="184" customFormat="1" ht="18.75" customHeight="1">
      <c r="A623" s="196">
        <v>2082602</v>
      </c>
      <c r="B623" s="197" t="s">
        <v>472</v>
      </c>
      <c r="C623" s="198">
        <v>3696</v>
      </c>
      <c r="D623" s="195">
        <f t="shared" si="18"/>
        <v>166</v>
      </c>
      <c r="F623" s="198">
        <v>166</v>
      </c>
      <c r="G623" s="198"/>
      <c r="H623" s="198"/>
      <c r="I623" s="198"/>
      <c r="J623" s="195">
        <f t="shared" si="19"/>
        <v>166</v>
      </c>
      <c r="N623" s="186"/>
    </row>
    <row r="624" spans="1:14" s="184" customFormat="1" ht="18.75" customHeight="1">
      <c r="A624" s="196">
        <v>2082699</v>
      </c>
      <c r="B624" s="197" t="s">
        <v>473</v>
      </c>
      <c r="C624" s="198">
        <v>54</v>
      </c>
      <c r="D624" s="195">
        <f t="shared" si="18"/>
        <v>111</v>
      </c>
      <c r="F624" s="198">
        <v>111</v>
      </c>
      <c r="G624" s="198"/>
      <c r="H624" s="198"/>
      <c r="I624" s="198"/>
      <c r="J624" s="195">
        <f t="shared" si="19"/>
        <v>111</v>
      </c>
      <c r="N624" s="186"/>
    </row>
    <row r="625" spans="1:14" s="184" customFormat="1" ht="18.75" customHeight="1">
      <c r="A625" s="196">
        <v>20827</v>
      </c>
      <c r="B625" s="197" t="s">
        <v>474</v>
      </c>
      <c r="C625" s="198">
        <f>SUM(C626:C629)</f>
        <v>34</v>
      </c>
      <c r="D625" s="195">
        <f t="shared" si="18"/>
        <v>0</v>
      </c>
      <c r="F625" s="198">
        <f>SUM(F626:F629)</f>
        <v>0</v>
      </c>
      <c r="G625" s="198">
        <f>SUM(G626:G629)</f>
        <v>0</v>
      </c>
      <c r="H625" s="198">
        <f>SUM(H626:H629)</f>
        <v>0</v>
      </c>
      <c r="I625" s="198">
        <f>SUM(I626:I629)</f>
        <v>0</v>
      </c>
      <c r="J625" s="195">
        <f t="shared" si="19"/>
        <v>0</v>
      </c>
      <c r="N625" s="186"/>
    </row>
    <row r="626" spans="1:14" s="184" customFormat="1" ht="18.75" customHeight="1">
      <c r="A626" s="196">
        <v>2082701</v>
      </c>
      <c r="B626" s="197" t="s">
        <v>475</v>
      </c>
      <c r="C626" s="198"/>
      <c r="D626" s="195">
        <f t="shared" si="18"/>
        <v>0</v>
      </c>
      <c r="F626" s="198"/>
      <c r="G626" s="198"/>
      <c r="H626" s="198"/>
      <c r="I626" s="198"/>
      <c r="J626" s="195">
        <f t="shared" si="19"/>
        <v>0</v>
      </c>
      <c r="N626" s="186"/>
    </row>
    <row r="627" spans="1:14" s="184" customFormat="1" ht="18.75" customHeight="1">
      <c r="A627" s="196">
        <v>2082702</v>
      </c>
      <c r="B627" s="197" t="s">
        <v>476</v>
      </c>
      <c r="C627" s="198"/>
      <c r="D627" s="195">
        <f t="shared" si="18"/>
        <v>0</v>
      </c>
      <c r="F627" s="198"/>
      <c r="G627" s="198"/>
      <c r="H627" s="198"/>
      <c r="I627" s="198"/>
      <c r="J627" s="195">
        <f t="shared" si="19"/>
        <v>0</v>
      </c>
      <c r="N627" s="186"/>
    </row>
    <row r="628" spans="1:14" s="184" customFormat="1" ht="18.75" customHeight="1">
      <c r="A628" s="196">
        <v>2082703</v>
      </c>
      <c r="B628" s="197" t="s">
        <v>477</v>
      </c>
      <c r="C628" s="198"/>
      <c r="D628" s="195">
        <f t="shared" si="18"/>
        <v>0</v>
      </c>
      <c r="F628" s="198"/>
      <c r="G628" s="198"/>
      <c r="H628" s="198"/>
      <c r="I628" s="198"/>
      <c r="J628" s="195">
        <f t="shared" si="19"/>
        <v>0</v>
      </c>
      <c r="N628" s="186"/>
    </row>
    <row r="629" spans="1:14" s="184" customFormat="1" ht="18.75" customHeight="1">
      <c r="A629" s="196">
        <v>2082799</v>
      </c>
      <c r="B629" s="197" t="s">
        <v>478</v>
      </c>
      <c r="C629" s="198">
        <v>34</v>
      </c>
      <c r="D629" s="195">
        <f t="shared" si="18"/>
        <v>0</v>
      </c>
      <c r="F629" s="198"/>
      <c r="G629" s="198"/>
      <c r="H629" s="198"/>
      <c r="I629" s="198"/>
      <c r="J629" s="195">
        <f t="shared" si="19"/>
        <v>0</v>
      </c>
      <c r="N629" s="186"/>
    </row>
    <row r="630" spans="1:14" s="184" customFormat="1" ht="18.75" customHeight="1">
      <c r="A630" s="196">
        <v>20828</v>
      </c>
      <c r="B630" s="205" t="s">
        <v>1176</v>
      </c>
      <c r="C630" s="198">
        <f>SUM(C631:C637)</f>
        <v>31</v>
      </c>
      <c r="D630" s="195">
        <f t="shared" si="18"/>
        <v>68</v>
      </c>
      <c r="F630" s="198">
        <f>SUM(F631:F637)</f>
        <v>68</v>
      </c>
      <c r="G630" s="198">
        <f>SUM(G631:G637)</f>
        <v>0</v>
      </c>
      <c r="H630" s="198">
        <f>SUM(H631:H637)</f>
        <v>0</v>
      </c>
      <c r="I630" s="198">
        <f>SUM(I631:I637)</f>
        <v>0</v>
      </c>
      <c r="J630" s="195">
        <f t="shared" si="19"/>
        <v>68</v>
      </c>
      <c r="N630" s="186"/>
    </row>
    <row r="631" spans="1:14" s="184" customFormat="1" ht="18.75" customHeight="1">
      <c r="A631" s="196">
        <v>2082801</v>
      </c>
      <c r="B631" s="204" t="s">
        <v>79</v>
      </c>
      <c r="C631" s="198"/>
      <c r="D631" s="195">
        <f t="shared" si="18"/>
        <v>28</v>
      </c>
      <c r="F631" s="198">
        <v>28</v>
      </c>
      <c r="G631" s="198"/>
      <c r="H631" s="198"/>
      <c r="I631" s="198"/>
      <c r="J631" s="195">
        <f t="shared" si="19"/>
        <v>28</v>
      </c>
      <c r="N631" s="186"/>
    </row>
    <row r="632" spans="1:14" s="184" customFormat="1" ht="18.75" customHeight="1">
      <c r="A632" s="196">
        <v>2082802</v>
      </c>
      <c r="B632" s="204" t="s">
        <v>80</v>
      </c>
      <c r="C632" s="198"/>
      <c r="D632" s="195">
        <f t="shared" si="18"/>
        <v>0</v>
      </c>
      <c r="F632" s="198"/>
      <c r="G632" s="198"/>
      <c r="H632" s="198"/>
      <c r="I632" s="198"/>
      <c r="J632" s="195">
        <f t="shared" si="19"/>
        <v>0</v>
      </c>
      <c r="N632" s="186"/>
    </row>
    <row r="633" spans="1:14" s="184" customFormat="1" ht="18.75" customHeight="1">
      <c r="A633" s="196">
        <v>2082803</v>
      </c>
      <c r="B633" s="204" t="s">
        <v>81</v>
      </c>
      <c r="C633" s="198"/>
      <c r="D633" s="195">
        <f t="shared" si="18"/>
        <v>0</v>
      </c>
      <c r="F633" s="198"/>
      <c r="G633" s="198"/>
      <c r="H633" s="198"/>
      <c r="I633" s="198"/>
      <c r="J633" s="195">
        <f t="shared" si="19"/>
        <v>0</v>
      </c>
      <c r="N633" s="186"/>
    </row>
    <row r="634" spans="1:14" s="184" customFormat="1" ht="18.75" customHeight="1">
      <c r="A634" s="196">
        <v>2082804</v>
      </c>
      <c r="B634" s="204" t="s">
        <v>396</v>
      </c>
      <c r="C634" s="198">
        <v>31</v>
      </c>
      <c r="D634" s="195">
        <f t="shared" si="18"/>
        <v>40</v>
      </c>
      <c r="F634" s="198">
        <v>40</v>
      </c>
      <c r="G634" s="198"/>
      <c r="H634" s="198"/>
      <c r="I634" s="198"/>
      <c r="J634" s="195">
        <f t="shared" si="19"/>
        <v>40</v>
      </c>
      <c r="N634" s="186"/>
    </row>
    <row r="635" spans="1:14" s="184" customFormat="1" ht="18.75" customHeight="1">
      <c r="A635" s="196">
        <v>2082805</v>
      </c>
      <c r="B635" s="204" t="s">
        <v>400</v>
      </c>
      <c r="C635" s="198"/>
      <c r="D635" s="195">
        <f t="shared" si="18"/>
        <v>0</v>
      </c>
      <c r="F635" s="198"/>
      <c r="G635" s="198"/>
      <c r="H635" s="198"/>
      <c r="I635" s="198"/>
      <c r="J635" s="195">
        <f t="shared" si="19"/>
        <v>0</v>
      </c>
      <c r="N635" s="186"/>
    </row>
    <row r="636" spans="1:14" s="184" customFormat="1" ht="18.75" customHeight="1">
      <c r="A636" s="196">
        <v>2082850</v>
      </c>
      <c r="B636" s="204" t="s">
        <v>88</v>
      </c>
      <c r="C636" s="198"/>
      <c r="D636" s="195">
        <f t="shared" si="18"/>
        <v>0</v>
      </c>
      <c r="F636" s="198"/>
      <c r="G636" s="198"/>
      <c r="H636" s="198"/>
      <c r="I636" s="198"/>
      <c r="J636" s="195">
        <f t="shared" si="19"/>
        <v>0</v>
      </c>
      <c r="N636" s="186"/>
    </row>
    <row r="637" spans="1:14" s="184" customFormat="1" ht="18.75" customHeight="1">
      <c r="A637" s="196">
        <v>2082899</v>
      </c>
      <c r="B637" s="204" t="s">
        <v>1177</v>
      </c>
      <c r="C637" s="198"/>
      <c r="D637" s="195">
        <f t="shared" si="18"/>
        <v>0</v>
      </c>
      <c r="F637" s="198"/>
      <c r="G637" s="198"/>
      <c r="H637" s="198"/>
      <c r="I637" s="198"/>
      <c r="J637" s="195">
        <f t="shared" si="19"/>
        <v>0</v>
      </c>
      <c r="N637" s="186"/>
    </row>
    <row r="638" spans="1:14" s="184" customFormat="1" ht="18.75" customHeight="1">
      <c r="A638" s="196">
        <v>20899</v>
      </c>
      <c r="B638" s="197" t="s">
        <v>479</v>
      </c>
      <c r="C638" s="198">
        <v>764</v>
      </c>
      <c r="D638" s="195">
        <f t="shared" si="18"/>
        <v>35</v>
      </c>
      <c r="F638" s="198">
        <v>35</v>
      </c>
      <c r="G638" s="198"/>
      <c r="H638" s="198"/>
      <c r="I638" s="198"/>
      <c r="J638" s="195">
        <f t="shared" si="19"/>
        <v>35</v>
      </c>
      <c r="N638" s="186"/>
    </row>
    <row r="639" spans="1:14" s="184" customFormat="1" ht="18.75" customHeight="1">
      <c r="A639" s="196">
        <v>210</v>
      </c>
      <c r="B639" s="197" t="s">
        <v>1178</v>
      </c>
      <c r="C639" s="198">
        <f>SUM(C640,C645,C658,C662,C674,C677,C681,C686,C690,C694,C697,C706,C708)</f>
        <v>4145</v>
      </c>
      <c r="D639" s="195">
        <f t="shared" si="18"/>
        <v>3722</v>
      </c>
      <c r="F639" s="198">
        <f>SUM(F640,F645,F658,F662,F674,F677,F681,F686,F690,F694,F697,F706,F708)</f>
        <v>3702</v>
      </c>
      <c r="G639" s="198">
        <f>SUM(G640,G645,G658,G662,G674,G677,G681,G686,G690,G694,G697,G706,G708)</f>
        <v>20</v>
      </c>
      <c r="H639" s="198">
        <f>SUM(H640,H645,H658,H662,H674,H677,H681,H686,H690,H694,H697,H706,H708)</f>
        <v>0</v>
      </c>
      <c r="I639" s="198">
        <f>SUM(I640,I645,I658,I662,I674,I677,I681,I686,I690,I694,I697,I706,I708)</f>
        <v>0</v>
      </c>
      <c r="J639" s="195">
        <f t="shared" si="19"/>
        <v>3722</v>
      </c>
      <c r="N639" s="186"/>
    </row>
    <row r="640" spans="1:14" s="184" customFormat="1" ht="18.75" customHeight="1">
      <c r="A640" s="196">
        <v>21001</v>
      </c>
      <c r="B640" s="197" t="s">
        <v>1179</v>
      </c>
      <c r="C640" s="198">
        <f>SUM(C641:C644)</f>
        <v>30</v>
      </c>
      <c r="D640" s="195">
        <f t="shared" si="18"/>
        <v>72</v>
      </c>
      <c r="F640" s="198">
        <f>SUM(F641:F644)</f>
        <v>72</v>
      </c>
      <c r="G640" s="198">
        <f>SUM(G641:G644)</f>
        <v>0</v>
      </c>
      <c r="H640" s="198">
        <f>SUM(H641:H644)</f>
        <v>0</v>
      </c>
      <c r="I640" s="198">
        <f>SUM(I641:I644)</f>
        <v>0</v>
      </c>
      <c r="J640" s="195">
        <f t="shared" si="19"/>
        <v>72</v>
      </c>
      <c r="N640" s="186"/>
    </row>
    <row r="641" spans="1:14" s="184" customFormat="1" ht="18.75" customHeight="1">
      <c r="A641" s="196">
        <v>2100101</v>
      </c>
      <c r="B641" s="197" t="s">
        <v>79</v>
      </c>
      <c r="C641" s="198"/>
      <c r="D641" s="195">
        <f t="shared" si="18"/>
        <v>10</v>
      </c>
      <c r="F641" s="198">
        <v>10</v>
      </c>
      <c r="G641" s="198"/>
      <c r="H641" s="198"/>
      <c r="I641" s="198"/>
      <c r="J641" s="195">
        <f t="shared" si="19"/>
        <v>10</v>
      </c>
      <c r="N641" s="186"/>
    </row>
    <row r="642" spans="1:14" s="184" customFormat="1" ht="18.75" customHeight="1">
      <c r="A642" s="196">
        <v>2100102</v>
      </c>
      <c r="B642" s="197" t="s">
        <v>80</v>
      </c>
      <c r="C642" s="198">
        <v>30</v>
      </c>
      <c r="D642" s="195">
        <f t="shared" si="18"/>
        <v>23</v>
      </c>
      <c r="F642" s="198">
        <v>23</v>
      </c>
      <c r="G642" s="198"/>
      <c r="H642" s="198"/>
      <c r="I642" s="198"/>
      <c r="J642" s="195">
        <f t="shared" si="19"/>
        <v>23</v>
      </c>
      <c r="N642" s="186"/>
    </row>
    <row r="643" spans="1:14" s="184" customFormat="1" ht="18.75" customHeight="1">
      <c r="A643" s="196">
        <v>2100103</v>
      </c>
      <c r="B643" s="197" t="s">
        <v>81</v>
      </c>
      <c r="C643" s="198"/>
      <c r="D643" s="195">
        <f t="shared" si="18"/>
        <v>0</v>
      </c>
      <c r="F643" s="198"/>
      <c r="G643" s="198"/>
      <c r="H643" s="198"/>
      <c r="I643" s="198"/>
      <c r="J643" s="195">
        <f t="shared" si="19"/>
        <v>0</v>
      </c>
      <c r="N643" s="186"/>
    </row>
    <row r="644" spans="1:14" s="184" customFormat="1" ht="18.75" customHeight="1">
      <c r="A644" s="196">
        <v>2100199</v>
      </c>
      <c r="B644" s="197" t="s">
        <v>1180</v>
      </c>
      <c r="C644" s="198"/>
      <c r="D644" s="195">
        <f t="shared" si="18"/>
        <v>39</v>
      </c>
      <c r="F644" s="198">
        <v>39</v>
      </c>
      <c r="G644" s="198"/>
      <c r="H644" s="198"/>
      <c r="I644" s="198"/>
      <c r="J644" s="195">
        <f t="shared" si="19"/>
        <v>39</v>
      </c>
      <c r="N644" s="186"/>
    </row>
    <row r="645" spans="1:14" s="184" customFormat="1" ht="18.75" customHeight="1">
      <c r="A645" s="196">
        <v>21002</v>
      </c>
      <c r="B645" s="197" t="s">
        <v>480</v>
      </c>
      <c r="C645" s="198">
        <f>SUM(C646:C657)</f>
        <v>289</v>
      </c>
      <c r="D645" s="195">
        <f t="shared" si="18"/>
        <v>165</v>
      </c>
      <c r="F645" s="198">
        <f>SUM(F646:F657)</f>
        <v>165</v>
      </c>
      <c r="G645" s="198">
        <f>SUM(G646:G657)</f>
        <v>0</v>
      </c>
      <c r="H645" s="198">
        <f>SUM(H646:H657)</f>
        <v>0</v>
      </c>
      <c r="I645" s="198">
        <f>SUM(I646:I657)</f>
        <v>0</v>
      </c>
      <c r="J645" s="195">
        <f t="shared" si="19"/>
        <v>165</v>
      </c>
      <c r="N645" s="186"/>
    </row>
    <row r="646" spans="1:14" s="184" customFormat="1" ht="18.75" customHeight="1">
      <c r="A646" s="196">
        <v>2100201</v>
      </c>
      <c r="B646" s="197" t="s">
        <v>481</v>
      </c>
      <c r="C646" s="198">
        <v>195</v>
      </c>
      <c r="D646" s="195">
        <f t="shared" ref="D646:D709" si="20">J646</f>
        <v>165</v>
      </c>
      <c r="F646" s="198">
        <v>165</v>
      </c>
      <c r="G646" s="198"/>
      <c r="H646" s="198"/>
      <c r="I646" s="198"/>
      <c r="J646" s="195">
        <f t="shared" ref="J646:J709" si="21">SUM(F646:I646)</f>
        <v>165</v>
      </c>
      <c r="N646" s="186"/>
    </row>
    <row r="647" spans="1:14" s="184" customFormat="1" ht="18.75" customHeight="1">
      <c r="A647" s="196">
        <v>2100202</v>
      </c>
      <c r="B647" s="197" t="s">
        <v>482</v>
      </c>
      <c r="C647" s="198"/>
      <c r="D647" s="195">
        <f t="shared" si="20"/>
        <v>0</v>
      </c>
      <c r="F647" s="198"/>
      <c r="G647" s="198"/>
      <c r="H647" s="198"/>
      <c r="I647" s="198"/>
      <c r="J647" s="195">
        <f t="shared" si="21"/>
        <v>0</v>
      </c>
      <c r="N647" s="186"/>
    </row>
    <row r="648" spans="1:14" s="184" customFormat="1" ht="18.75" customHeight="1">
      <c r="A648" s="196">
        <v>2100203</v>
      </c>
      <c r="B648" s="197" t="s">
        <v>483</v>
      </c>
      <c r="C648" s="198"/>
      <c r="D648" s="195">
        <f t="shared" si="20"/>
        <v>0</v>
      </c>
      <c r="F648" s="198"/>
      <c r="G648" s="198"/>
      <c r="H648" s="198"/>
      <c r="I648" s="198"/>
      <c r="J648" s="195">
        <f t="shared" si="21"/>
        <v>0</v>
      </c>
      <c r="N648" s="186"/>
    </row>
    <row r="649" spans="1:14" s="184" customFormat="1" ht="18.75" customHeight="1">
      <c r="A649" s="196">
        <v>2100204</v>
      </c>
      <c r="B649" s="197" t="s">
        <v>484</v>
      </c>
      <c r="C649" s="198"/>
      <c r="D649" s="195">
        <f t="shared" si="20"/>
        <v>0</v>
      </c>
      <c r="F649" s="198"/>
      <c r="G649" s="198"/>
      <c r="H649" s="198"/>
      <c r="I649" s="198"/>
      <c r="J649" s="195">
        <f t="shared" si="21"/>
        <v>0</v>
      </c>
      <c r="N649" s="186"/>
    </row>
    <row r="650" spans="1:14" s="184" customFormat="1" ht="18.75" customHeight="1">
      <c r="A650" s="196">
        <v>2100205</v>
      </c>
      <c r="B650" s="197" t="s">
        <v>485</v>
      </c>
      <c r="C650" s="198"/>
      <c r="D650" s="195">
        <f t="shared" si="20"/>
        <v>0</v>
      </c>
      <c r="F650" s="198"/>
      <c r="G650" s="198"/>
      <c r="H650" s="198"/>
      <c r="I650" s="198"/>
      <c r="J650" s="195">
        <f t="shared" si="21"/>
        <v>0</v>
      </c>
      <c r="N650" s="186"/>
    </row>
    <row r="651" spans="1:14" s="184" customFormat="1" ht="18.75" customHeight="1">
      <c r="A651" s="196">
        <v>2100206</v>
      </c>
      <c r="B651" s="197" t="s">
        <v>486</v>
      </c>
      <c r="C651" s="198"/>
      <c r="D651" s="195">
        <f t="shared" si="20"/>
        <v>0</v>
      </c>
      <c r="F651" s="198"/>
      <c r="G651" s="198"/>
      <c r="H651" s="198"/>
      <c r="I651" s="198"/>
      <c r="J651" s="195">
        <f t="shared" si="21"/>
        <v>0</v>
      </c>
      <c r="N651" s="186"/>
    </row>
    <row r="652" spans="1:14" s="184" customFormat="1" ht="18.75" customHeight="1">
      <c r="A652" s="196">
        <v>2100207</v>
      </c>
      <c r="B652" s="197" t="s">
        <v>487</v>
      </c>
      <c r="C652" s="198"/>
      <c r="D652" s="195">
        <f t="shared" si="20"/>
        <v>0</v>
      </c>
      <c r="F652" s="198"/>
      <c r="G652" s="198"/>
      <c r="H652" s="198"/>
      <c r="I652" s="198"/>
      <c r="J652" s="195">
        <f t="shared" si="21"/>
        <v>0</v>
      </c>
      <c r="N652" s="186"/>
    </row>
    <row r="653" spans="1:14" s="184" customFormat="1" ht="18.75" customHeight="1">
      <c r="A653" s="196">
        <v>2100208</v>
      </c>
      <c r="B653" s="197" t="s">
        <v>488</v>
      </c>
      <c r="C653" s="198"/>
      <c r="D653" s="195">
        <f t="shared" si="20"/>
        <v>0</v>
      </c>
      <c r="F653" s="198"/>
      <c r="G653" s="198"/>
      <c r="H653" s="198"/>
      <c r="I653" s="198"/>
      <c r="J653" s="195">
        <f t="shared" si="21"/>
        <v>0</v>
      </c>
      <c r="N653" s="186"/>
    </row>
    <row r="654" spans="1:14" s="184" customFormat="1" ht="18.75" customHeight="1">
      <c r="A654" s="196">
        <v>2100209</v>
      </c>
      <c r="B654" s="197" t="s">
        <v>489</v>
      </c>
      <c r="C654" s="198"/>
      <c r="D654" s="195">
        <f t="shared" si="20"/>
        <v>0</v>
      </c>
      <c r="F654" s="198"/>
      <c r="G654" s="198"/>
      <c r="H654" s="198"/>
      <c r="I654" s="198"/>
      <c r="J654" s="195">
        <f t="shared" si="21"/>
        <v>0</v>
      </c>
      <c r="N654" s="186"/>
    </row>
    <row r="655" spans="1:14" s="184" customFormat="1" ht="18.75" customHeight="1">
      <c r="A655" s="196">
        <v>2100210</v>
      </c>
      <c r="B655" s="197" t="s">
        <v>490</v>
      </c>
      <c r="C655" s="198"/>
      <c r="D655" s="195">
        <f t="shared" si="20"/>
        <v>0</v>
      </c>
      <c r="F655" s="198"/>
      <c r="G655" s="198"/>
      <c r="H655" s="198"/>
      <c r="I655" s="198"/>
      <c r="J655" s="195">
        <f t="shared" si="21"/>
        <v>0</v>
      </c>
      <c r="N655" s="186"/>
    </row>
    <row r="656" spans="1:14" s="184" customFormat="1" ht="18.75" customHeight="1">
      <c r="A656" s="196">
        <v>2100211</v>
      </c>
      <c r="B656" s="197" t="s">
        <v>491</v>
      </c>
      <c r="C656" s="198"/>
      <c r="D656" s="195">
        <f t="shared" si="20"/>
        <v>0</v>
      </c>
      <c r="F656" s="198"/>
      <c r="G656" s="198"/>
      <c r="H656" s="198"/>
      <c r="I656" s="198"/>
      <c r="J656" s="195">
        <f t="shared" si="21"/>
        <v>0</v>
      </c>
      <c r="N656" s="186"/>
    </row>
    <row r="657" spans="1:14" s="184" customFormat="1" ht="18.75" customHeight="1">
      <c r="A657" s="196">
        <v>2100299</v>
      </c>
      <c r="B657" s="197" t="s">
        <v>492</v>
      </c>
      <c r="C657" s="198">
        <v>94</v>
      </c>
      <c r="D657" s="195">
        <f t="shared" si="20"/>
        <v>0</v>
      </c>
      <c r="F657" s="198"/>
      <c r="G657" s="198"/>
      <c r="H657" s="198"/>
      <c r="I657" s="198"/>
      <c r="J657" s="195">
        <f t="shared" si="21"/>
        <v>0</v>
      </c>
      <c r="N657" s="186"/>
    </row>
    <row r="658" spans="1:14" s="184" customFormat="1" ht="18.75" customHeight="1">
      <c r="A658" s="196">
        <v>21003</v>
      </c>
      <c r="B658" s="197" t="s">
        <v>493</v>
      </c>
      <c r="C658" s="198">
        <f>SUM(C659:C661)</f>
        <v>175</v>
      </c>
      <c r="D658" s="195">
        <f t="shared" si="20"/>
        <v>199</v>
      </c>
      <c r="F658" s="198">
        <f>SUM(F659:F661)</f>
        <v>199</v>
      </c>
      <c r="G658" s="198">
        <f>SUM(G659:G661)</f>
        <v>0</v>
      </c>
      <c r="H658" s="198">
        <f>SUM(H659:H661)</f>
        <v>0</v>
      </c>
      <c r="I658" s="198">
        <f>SUM(I659:I661)</f>
        <v>0</v>
      </c>
      <c r="J658" s="195">
        <f t="shared" si="21"/>
        <v>199</v>
      </c>
      <c r="N658" s="186"/>
    </row>
    <row r="659" spans="1:14" s="184" customFormat="1" ht="18.75" customHeight="1">
      <c r="A659" s="196">
        <v>2100301</v>
      </c>
      <c r="B659" s="197" t="s">
        <v>494</v>
      </c>
      <c r="C659" s="198"/>
      <c r="D659" s="195">
        <f t="shared" si="20"/>
        <v>0</v>
      </c>
      <c r="F659" s="198"/>
      <c r="G659" s="198"/>
      <c r="H659" s="198"/>
      <c r="I659" s="198"/>
      <c r="J659" s="195">
        <f t="shared" si="21"/>
        <v>0</v>
      </c>
      <c r="N659" s="186"/>
    </row>
    <row r="660" spans="1:14" s="184" customFormat="1" ht="18.75" customHeight="1">
      <c r="A660" s="196">
        <v>2100302</v>
      </c>
      <c r="B660" s="197" t="s">
        <v>495</v>
      </c>
      <c r="C660" s="198">
        <v>84</v>
      </c>
      <c r="D660" s="195">
        <f t="shared" si="20"/>
        <v>93</v>
      </c>
      <c r="F660" s="198">
        <v>93</v>
      </c>
      <c r="G660" s="198"/>
      <c r="H660" s="198"/>
      <c r="I660" s="198"/>
      <c r="J660" s="195">
        <f t="shared" si="21"/>
        <v>93</v>
      </c>
      <c r="N660" s="186"/>
    </row>
    <row r="661" spans="1:14" s="184" customFormat="1" ht="18.75" customHeight="1">
      <c r="A661" s="196">
        <v>2100399</v>
      </c>
      <c r="B661" s="197" t="s">
        <v>496</v>
      </c>
      <c r="C661" s="198">
        <v>91</v>
      </c>
      <c r="D661" s="195">
        <f t="shared" si="20"/>
        <v>106</v>
      </c>
      <c r="F661" s="198">
        <v>106</v>
      </c>
      <c r="G661" s="198"/>
      <c r="H661" s="198"/>
      <c r="I661" s="198"/>
      <c r="J661" s="195">
        <f t="shared" si="21"/>
        <v>106</v>
      </c>
      <c r="N661" s="186"/>
    </row>
    <row r="662" spans="1:14" s="184" customFormat="1" ht="18.75" customHeight="1">
      <c r="A662" s="196">
        <v>21004</v>
      </c>
      <c r="B662" s="197" t="s">
        <v>497</v>
      </c>
      <c r="C662" s="198">
        <f>SUM(C663:C673)</f>
        <v>1418</v>
      </c>
      <c r="D662" s="195">
        <f t="shared" si="20"/>
        <v>851</v>
      </c>
      <c r="F662" s="198">
        <f>SUM(F663:F673)</f>
        <v>851</v>
      </c>
      <c r="G662" s="198">
        <f>SUM(G663:G673)</f>
        <v>0</v>
      </c>
      <c r="H662" s="198">
        <f>SUM(H663:H673)</f>
        <v>0</v>
      </c>
      <c r="I662" s="198">
        <f>SUM(I663:I673)</f>
        <v>0</v>
      </c>
      <c r="J662" s="195">
        <f t="shared" si="21"/>
        <v>851</v>
      </c>
      <c r="N662" s="186"/>
    </row>
    <row r="663" spans="1:14" s="184" customFormat="1" ht="18.75" customHeight="1">
      <c r="A663" s="196">
        <v>2100401</v>
      </c>
      <c r="B663" s="197" t="s">
        <v>498</v>
      </c>
      <c r="C663" s="198"/>
      <c r="D663" s="195">
        <f t="shared" si="20"/>
        <v>0</v>
      </c>
      <c r="F663" s="198"/>
      <c r="G663" s="198"/>
      <c r="H663" s="198"/>
      <c r="I663" s="198"/>
      <c r="J663" s="195">
        <f t="shared" si="21"/>
        <v>0</v>
      </c>
      <c r="N663" s="186"/>
    </row>
    <row r="664" spans="1:14" s="184" customFormat="1" ht="18.75" customHeight="1">
      <c r="A664" s="196">
        <v>2100402</v>
      </c>
      <c r="B664" s="197" t="s">
        <v>499</v>
      </c>
      <c r="C664" s="198"/>
      <c r="D664" s="195">
        <f t="shared" si="20"/>
        <v>0</v>
      </c>
      <c r="F664" s="198"/>
      <c r="G664" s="198"/>
      <c r="H664" s="198"/>
      <c r="I664" s="198"/>
      <c r="J664" s="195">
        <f t="shared" si="21"/>
        <v>0</v>
      </c>
      <c r="N664" s="186"/>
    </row>
    <row r="665" spans="1:14" s="184" customFormat="1" ht="18.75" customHeight="1">
      <c r="A665" s="196">
        <v>2100403</v>
      </c>
      <c r="B665" s="197" t="s">
        <v>500</v>
      </c>
      <c r="C665" s="198">
        <v>25</v>
      </c>
      <c r="D665" s="195">
        <f t="shared" si="20"/>
        <v>141</v>
      </c>
      <c r="F665" s="198">
        <v>141</v>
      </c>
      <c r="G665" s="198"/>
      <c r="H665" s="198"/>
      <c r="I665" s="198"/>
      <c r="J665" s="195">
        <f t="shared" si="21"/>
        <v>141</v>
      </c>
      <c r="N665" s="186"/>
    </row>
    <row r="666" spans="1:14" s="184" customFormat="1" ht="18.75" customHeight="1">
      <c r="A666" s="196">
        <v>2100404</v>
      </c>
      <c r="B666" s="197" t="s">
        <v>501</v>
      </c>
      <c r="C666" s="198"/>
      <c r="D666" s="195">
        <f t="shared" si="20"/>
        <v>0</v>
      </c>
      <c r="F666" s="198"/>
      <c r="G666" s="198"/>
      <c r="H666" s="198"/>
      <c r="I666" s="198"/>
      <c r="J666" s="195">
        <f t="shared" si="21"/>
        <v>0</v>
      </c>
      <c r="N666" s="186"/>
    </row>
    <row r="667" spans="1:14" s="184" customFormat="1" ht="18.75" customHeight="1">
      <c r="A667" s="196">
        <v>2100405</v>
      </c>
      <c r="B667" s="197" t="s">
        <v>502</v>
      </c>
      <c r="C667" s="198"/>
      <c r="D667" s="195">
        <f t="shared" si="20"/>
        <v>0</v>
      </c>
      <c r="F667" s="198"/>
      <c r="G667" s="198"/>
      <c r="H667" s="198"/>
      <c r="I667" s="198"/>
      <c r="J667" s="195">
        <f t="shared" si="21"/>
        <v>0</v>
      </c>
      <c r="N667" s="186"/>
    </row>
    <row r="668" spans="1:14" s="184" customFormat="1" ht="18.75" customHeight="1">
      <c r="A668" s="196">
        <v>2100406</v>
      </c>
      <c r="B668" s="197" t="s">
        <v>503</v>
      </c>
      <c r="C668" s="198"/>
      <c r="D668" s="195">
        <f t="shared" si="20"/>
        <v>0</v>
      </c>
      <c r="F668" s="198"/>
      <c r="G668" s="198"/>
      <c r="H668" s="198"/>
      <c r="I668" s="198"/>
      <c r="J668" s="195">
        <f t="shared" si="21"/>
        <v>0</v>
      </c>
      <c r="N668" s="186"/>
    </row>
    <row r="669" spans="1:14" s="184" customFormat="1" ht="18.75" customHeight="1">
      <c r="A669" s="196">
        <v>2100407</v>
      </c>
      <c r="B669" s="197" t="s">
        <v>504</v>
      </c>
      <c r="C669" s="198"/>
      <c r="D669" s="195">
        <f t="shared" si="20"/>
        <v>0</v>
      </c>
      <c r="F669" s="198"/>
      <c r="G669" s="198"/>
      <c r="H669" s="198"/>
      <c r="I669" s="198"/>
      <c r="J669" s="195">
        <f t="shared" si="21"/>
        <v>0</v>
      </c>
      <c r="N669" s="186"/>
    </row>
    <row r="670" spans="1:14" s="184" customFormat="1" ht="18.75" customHeight="1">
      <c r="A670" s="196">
        <v>2100408</v>
      </c>
      <c r="B670" s="197" t="s">
        <v>505</v>
      </c>
      <c r="C670" s="198">
        <v>1343</v>
      </c>
      <c r="D670" s="195">
        <f t="shared" si="20"/>
        <v>668</v>
      </c>
      <c r="F670" s="198">
        <v>668</v>
      </c>
      <c r="G670" s="198"/>
      <c r="H670" s="198"/>
      <c r="I670" s="198"/>
      <c r="J670" s="195">
        <f t="shared" si="21"/>
        <v>668</v>
      </c>
      <c r="N670" s="186"/>
    </row>
    <row r="671" spans="1:14" s="184" customFormat="1" ht="18.75" customHeight="1">
      <c r="A671" s="196">
        <v>2100409</v>
      </c>
      <c r="B671" s="197" t="s">
        <v>506</v>
      </c>
      <c r="C671" s="198">
        <v>24</v>
      </c>
      <c r="D671" s="195">
        <f t="shared" si="20"/>
        <v>30</v>
      </c>
      <c r="F671" s="198">
        <v>30</v>
      </c>
      <c r="G671" s="198"/>
      <c r="H671" s="198"/>
      <c r="I671" s="198"/>
      <c r="J671" s="195">
        <f t="shared" si="21"/>
        <v>30</v>
      </c>
      <c r="N671" s="186"/>
    </row>
    <row r="672" spans="1:14" s="184" customFormat="1" ht="18.75" customHeight="1">
      <c r="A672" s="196">
        <v>2100410</v>
      </c>
      <c r="B672" s="197" t="s">
        <v>507</v>
      </c>
      <c r="C672" s="198"/>
      <c r="D672" s="195">
        <f t="shared" si="20"/>
        <v>0</v>
      </c>
      <c r="F672" s="198"/>
      <c r="G672" s="198"/>
      <c r="H672" s="198"/>
      <c r="I672" s="198"/>
      <c r="J672" s="195">
        <f t="shared" si="21"/>
        <v>0</v>
      </c>
      <c r="N672" s="186"/>
    </row>
    <row r="673" spans="1:14" s="184" customFormat="1" ht="18.75" customHeight="1">
      <c r="A673" s="196">
        <v>2100499</v>
      </c>
      <c r="B673" s="197" t="s">
        <v>508</v>
      </c>
      <c r="C673" s="198">
        <v>26</v>
      </c>
      <c r="D673" s="195">
        <f t="shared" si="20"/>
        <v>12</v>
      </c>
      <c r="F673" s="198">
        <v>12</v>
      </c>
      <c r="G673" s="198"/>
      <c r="H673" s="198"/>
      <c r="I673" s="198"/>
      <c r="J673" s="195">
        <f t="shared" si="21"/>
        <v>12</v>
      </c>
      <c r="N673" s="186"/>
    </row>
    <row r="674" spans="1:14" s="184" customFormat="1" ht="18.75" customHeight="1">
      <c r="A674" s="196">
        <v>21006</v>
      </c>
      <c r="B674" s="197" t="s">
        <v>509</v>
      </c>
      <c r="C674" s="198">
        <f>SUM(C675:C676)</f>
        <v>0</v>
      </c>
      <c r="D674" s="195">
        <f t="shared" si="20"/>
        <v>0</v>
      </c>
      <c r="F674" s="198">
        <f>SUM(F675:F676)</f>
        <v>0</v>
      </c>
      <c r="G674" s="198">
        <f>SUM(G675:G676)</f>
        <v>0</v>
      </c>
      <c r="H674" s="198">
        <f>SUM(H675:H676)</f>
        <v>0</v>
      </c>
      <c r="I674" s="198">
        <f>SUM(I675:I676)</f>
        <v>0</v>
      </c>
      <c r="J674" s="195">
        <f t="shared" si="21"/>
        <v>0</v>
      </c>
      <c r="N674" s="186"/>
    </row>
    <row r="675" spans="1:14" s="184" customFormat="1" ht="18.75" customHeight="1">
      <c r="A675" s="196">
        <v>2100601</v>
      </c>
      <c r="B675" s="197" t="s">
        <v>510</v>
      </c>
      <c r="C675" s="198"/>
      <c r="D675" s="195">
        <f t="shared" si="20"/>
        <v>0</v>
      </c>
      <c r="F675" s="198"/>
      <c r="G675" s="198"/>
      <c r="H675" s="198"/>
      <c r="I675" s="198"/>
      <c r="J675" s="195">
        <f t="shared" si="21"/>
        <v>0</v>
      </c>
      <c r="N675" s="186"/>
    </row>
    <row r="676" spans="1:14" s="184" customFormat="1" ht="18.75" customHeight="1">
      <c r="A676" s="196">
        <v>2100699</v>
      </c>
      <c r="B676" s="197" t="s">
        <v>511</v>
      </c>
      <c r="C676" s="198"/>
      <c r="D676" s="195">
        <f t="shared" si="20"/>
        <v>0</v>
      </c>
      <c r="F676" s="198"/>
      <c r="G676" s="198"/>
      <c r="H676" s="198"/>
      <c r="I676" s="198"/>
      <c r="J676" s="195">
        <f t="shared" si="21"/>
        <v>0</v>
      </c>
      <c r="N676" s="186"/>
    </row>
    <row r="677" spans="1:14" s="184" customFormat="1" ht="18.75" customHeight="1">
      <c r="A677" s="196">
        <v>21007</v>
      </c>
      <c r="B677" s="197" t="s">
        <v>512</v>
      </c>
      <c r="C677" s="198">
        <f>SUM(C678:C680)</f>
        <v>89</v>
      </c>
      <c r="D677" s="195">
        <f t="shared" si="20"/>
        <v>45</v>
      </c>
      <c r="F677" s="198">
        <f>SUM(F678:F680)</f>
        <v>45</v>
      </c>
      <c r="G677" s="198">
        <f>SUM(G678:G680)</f>
        <v>0</v>
      </c>
      <c r="H677" s="198">
        <f>SUM(H678:H680)</f>
        <v>0</v>
      </c>
      <c r="I677" s="198">
        <f>SUM(I678:I680)</f>
        <v>0</v>
      </c>
      <c r="J677" s="195">
        <f t="shared" si="21"/>
        <v>45</v>
      </c>
      <c r="N677" s="186"/>
    </row>
    <row r="678" spans="1:14" s="184" customFormat="1" ht="18.75" customHeight="1">
      <c r="A678" s="196">
        <v>2100716</v>
      </c>
      <c r="B678" s="197" t="s">
        <v>513</v>
      </c>
      <c r="C678" s="198"/>
      <c r="D678" s="195">
        <f t="shared" si="20"/>
        <v>0</v>
      </c>
      <c r="F678" s="198"/>
      <c r="G678" s="198"/>
      <c r="H678" s="198"/>
      <c r="I678" s="198"/>
      <c r="J678" s="195">
        <f t="shared" si="21"/>
        <v>0</v>
      </c>
      <c r="N678" s="186"/>
    </row>
    <row r="679" spans="1:14" s="184" customFormat="1" ht="18.75" customHeight="1">
      <c r="A679" s="196">
        <v>2100717</v>
      </c>
      <c r="B679" s="197" t="s">
        <v>514</v>
      </c>
      <c r="C679" s="198">
        <v>89</v>
      </c>
      <c r="D679" s="195">
        <f t="shared" si="20"/>
        <v>45</v>
      </c>
      <c r="F679" s="198">
        <v>45</v>
      </c>
      <c r="G679" s="198"/>
      <c r="H679" s="198"/>
      <c r="I679" s="198"/>
      <c r="J679" s="195">
        <f t="shared" si="21"/>
        <v>45</v>
      </c>
      <c r="N679" s="186"/>
    </row>
    <row r="680" spans="1:14" s="184" customFormat="1" ht="18.75" customHeight="1">
      <c r="A680" s="196">
        <v>2100799</v>
      </c>
      <c r="B680" s="197" t="s">
        <v>515</v>
      </c>
      <c r="C680" s="198"/>
      <c r="D680" s="195">
        <f t="shared" si="20"/>
        <v>0</v>
      </c>
      <c r="F680" s="198"/>
      <c r="G680" s="198"/>
      <c r="H680" s="198"/>
      <c r="I680" s="198"/>
      <c r="J680" s="195">
        <f t="shared" si="21"/>
        <v>0</v>
      </c>
      <c r="N680" s="186"/>
    </row>
    <row r="681" spans="1:14" s="184" customFormat="1" ht="18.75" customHeight="1">
      <c r="A681" s="196">
        <v>21011</v>
      </c>
      <c r="B681" s="197" t="s">
        <v>519</v>
      </c>
      <c r="C681" s="198">
        <f>SUM(C682:C685)</f>
        <v>1113</v>
      </c>
      <c r="D681" s="195">
        <f t="shared" si="20"/>
        <v>1360</v>
      </c>
      <c r="F681" s="198">
        <f>SUM(F682:F685)</f>
        <v>1360</v>
      </c>
      <c r="G681" s="198">
        <f>SUM(G682:G685)</f>
        <v>0</v>
      </c>
      <c r="H681" s="198">
        <f>SUM(H682:H685)</f>
        <v>0</v>
      </c>
      <c r="I681" s="198">
        <f>SUM(I682:I685)</f>
        <v>0</v>
      </c>
      <c r="J681" s="195">
        <f t="shared" si="21"/>
        <v>1360</v>
      </c>
      <c r="N681" s="186"/>
    </row>
    <row r="682" spans="1:14" s="184" customFormat="1" ht="18.75" customHeight="1">
      <c r="A682" s="196">
        <v>2101101</v>
      </c>
      <c r="B682" s="197" t="s">
        <v>520</v>
      </c>
      <c r="C682" s="198">
        <v>159</v>
      </c>
      <c r="D682" s="195">
        <f t="shared" si="20"/>
        <v>0</v>
      </c>
      <c r="F682" s="198"/>
      <c r="G682" s="198"/>
      <c r="H682" s="198"/>
      <c r="I682" s="198"/>
      <c r="J682" s="195">
        <f t="shared" si="21"/>
        <v>0</v>
      </c>
      <c r="N682" s="186"/>
    </row>
    <row r="683" spans="1:14" s="184" customFormat="1" ht="18.75" customHeight="1">
      <c r="A683" s="196">
        <v>2101102</v>
      </c>
      <c r="B683" s="197" t="s">
        <v>521</v>
      </c>
      <c r="C683" s="198">
        <v>946</v>
      </c>
      <c r="D683" s="195">
        <f t="shared" si="20"/>
        <v>1200</v>
      </c>
      <c r="F683" s="198">
        <v>1200</v>
      </c>
      <c r="G683" s="198"/>
      <c r="H683" s="198"/>
      <c r="I683" s="198"/>
      <c r="J683" s="195">
        <f t="shared" si="21"/>
        <v>1200</v>
      </c>
      <c r="N683" s="186"/>
    </row>
    <row r="684" spans="1:14" s="184" customFormat="1" ht="18.75" customHeight="1">
      <c r="A684" s="196">
        <v>2101103</v>
      </c>
      <c r="B684" s="197" t="s">
        <v>522</v>
      </c>
      <c r="C684" s="198"/>
      <c r="D684" s="195">
        <f t="shared" si="20"/>
        <v>160</v>
      </c>
      <c r="F684" s="198">
        <v>160</v>
      </c>
      <c r="G684" s="198"/>
      <c r="H684" s="198"/>
      <c r="I684" s="198"/>
      <c r="J684" s="195">
        <f t="shared" si="21"/>
        <v>160</v>
      </c>
      <c r="N684" s="186"/>
    </row>
    <row r="685" spans="1:14" s="184" customFormat="1" ht="18.75" customHeight="1">
      <c r="A685" s="196">
        <v>2101199</v>
      </c>
      <c r="B685" s="197" t="s">
        <v>523</v>
      </c>
      <c r="C685" s="198">
        <v>8</v>
      </c>
      <c r="D685" s="195">
        <f t="shared" si="20"/>
        <v>0</v>
      </c>
      <c r="F685" s="198"/>
      <c r="G685" s="198"/>
      <c r="H685" s="198"/>
      <c r="I685" s="198"/>
      <c r="J685" s="195">
        <f t="shared" si="21"/>
        <v>0</v>
      </c>
      <c r="N685" s="186"/>
    </row>
    <row r="686" spans="1:14" s="184" customFormat="1" ht="18.75" customHeight="1">
      <c r="A686" s="196">
        <v>21012</v>
      </c>
      <c r="B686" s="197" t="s">
        <v>524</v>
      </c>
      <c r="C686" s="198">
        <f>SUM(C687:C689)</f>
        <v>672</v>
      </c>
      <c r="D686" s="195">
        <f t="shared" si="20"/>
        <v>570</v>
      </c>
      <c r="F686" s="198">
        <f>SUM(F687:F689)</f>
        <v>570</v>
      </c>
      <c r="G686" s="198">
        <f>SUM(G687:G689)</f>
        <v>0</v>
      </c>
      <c r="H686" s="198">
        <f>SUM(H687:H689)</f>
        <v>0</v>
      </c>
      <c r="I686" s="198">
        <f>SUM(I687:I689)</f>
        <v>0</v>
      </c>
      <c r="J686" s="195">
        <f t="shared" si="21"/>
        <v>570</v>
      </c>
      <c r="N686" s="186"/>
    </row>
    <row r="687" spans="1:14" s="184" customFormat="1" ht="18.75" customHeight="1">
      <c r="A687" s="196">
        <v>2101201</v>
      </c>
      <c r="B687" s="197" t="s">
        <v>525</v>
      </c>
      <c r="C687" s="198"/>
      <c r="D687" s="195">
        <f t="shared" si="20"/>
        <v>0</v>
      </c>
      <c r="F687" s="198"/>
      <c r="G687" s="198"/>
      <c r="H687" s="198"/>
      <c r="I687" s="198"/>
      <c r="J687" s="195">
        <f t="shared" si="21"/>
        <v>0</v>
      </c>
      <c r="N687" s="186"/>
    </row>
    <row r="688" spans="1:14" s="184" customFormat="1" ht="18.75" customHeight="1">
      <c r="A688" s="196">
        <v>2101202</v>
      </c>
      <c r="B688" s="197" t="s">
        <v>526</v>
      </c>
      <c r="C688" s="198">
        <v>128</v>
      </c>
      <c r="D688" s="195">
        <f t="shared" si="20"/>
        <v>442</v>
      </c>
      <c r="F688" s="198">
        <v>442</v>
      </c>
      <c r="G688" s="198"/>
      <c r="H688" s="198"/>
      <c r="I688" s="198"/>
      <c r="J688" s="195">
        <f t="shared" si="21"/>
        <v>442</v>
      </c>
      <c r="N688" s="186"/>
    </row>
    <row r="689" spans="1:14" s="184" customFormat="1" ht="18.75" customHeight="1">
      <c r="A689" s="196">
        <v>2101299</v>
      </c>
      <c r="B689" s="197" t="s">
        <v>527</v>
      </c>
      <c r="C689" s="198">
        <v>544</v>
      </c>
      <c r="D689" s="195">
        <f t="shared" si="20"/>
        <v>128</v>
      </c>
      <c r="F689" s="198">
        <v>128</v>
      </c>
      <c r="G689" s="198"/>
      <c r="H689" s="198"/>
      <c r="I689" s="198"/>
      <c r="J689" s="195">
        <f t="shared" si="21"/>
        <v>128</v>
      </c>
      <c r="N689" s="186"/>
    </row>
    <row r="690" spans="1:14" s="184" customFormat="1" ht="18.75" customHeight="1">
      <c r="A690" s="196">
        <v>21013</v>
      </c>
      <c r="B690" s="197" t="s">
        <v>528</v>
      </c>
      <c r="C690" s="198">
        <f>SUM(C691:C693)</f>
        <v>85</v>
      </c>
      <c r="D690" s="195">
        <f t="shared" si="20"/>
        <v>372</v>
      </c>
      <c r="F690" s="198">
        <f>SUM(F691:F693)</f>
        <v>372</v>
      </c>
      <c r="G690" s="198">
        <f>SUM(G691:G693)</f>
        <v>0</v>
      </c>
      <c r="H690" s="198">
        <f>SUM(H691:H693)</f>
        <v>0</v>
      </c>
      <c r="I690" s="198">
        <f>SUM(I691:I693)</f>
        <v>0</v>
      </c>
      <c r="J690" s="195">
        <f t="shared" si="21"/>
        <v>372</v>
      </c>
      <c r="N690" s="186"/>
    </row>
    <row r="691" spans="1:14" s="184" customFormat="1" ht="18.75" customHeight="1">
      <c r="A691" s="196">
        <v>2101301</v>
      </c>
      <c r="B691" s="197" t="s">
        <v>529</v>
      </c>
      <c r="C691" s="198">
        <v>85</v>
      </c>
      <c r="D691" s="195">
        <f t="shared" si="20"/>
        <v>342</v>
      </c>
      <c r="F691" s="198">
        <v>342</v>
      </c>
      <c r="G691" s="198"/>
      <c r="H691" s="198"/>
      <c r="I691" s="198"/>
      <c r="J691" s="195">
        <f t="shared" si="21"/>
        <v>342</v>
      </c>
      <c r="N691" s="186"/>
    </row>
    <row r="692" spans="1:14" s="184" customFormat="1" ht="18.75" customHeight="1">
      <c r="A692" s="196">
        <v>2101302</v>
      </c>
      <c r="B692" s="197" t="s">
        <v>530</v>
      </c>
      <c r="C692" s="198"/>
      <c r="D692" s="195">
        <f t="shared" si="20"/>
        <v>0</v>
      </c>
      <c r="F692" s="198"/>
      <c r="G692" s="198"/>
      <c r="H692" s="198"/>
      <c r="I692" s="198"/>
      <c r="J692" s="195">
        <f t="shared" si="21"/>
        <v>0</v>
      </c>
      <c r="N692" s="186"/>
    </row>
    <row r="693" spans="1:14" s="184" customFormat="1" ht="18.75" customHeight="1">
      <c r="A693" s="196">
        <v>2101399</v>
      </c>
      <c r="B693" s="197" t="s">
        <v>531</v>
      </c>
      <c r="C693" s="198"/>
      <c r="D693" s="195">
        <f t="shared" si="20"/>
        <v>30</v>
      </c>
      <c r="F693" s="198">
        <v>30</v>
      </c>
      <c r="G693" s="198"/>
      <c r="H693" s="198"/>
      <c r="I693" s="198"/>
      <c r="J693" s="195">
        <f t="shared" si="21"/>
        <v>30</v>
      </c>
      <c r="N693" s="186"/>
    </row>
    <row r="694" spans="1:14" s="184" customFormat="1" ht="18.75" customHeight="1">
      <c r="A694" s="196">
        <v>21014</v>
      </c>
      <c r="B694" s="197" t="s">
        <v>532</v>
      </c>
      <c r="C694" s="198">
        <f>SUM(C695:C696)</f>
        <v>26</v>
      </c>
      <c r="D694" s="195">
        <f t="shared" si="20"/>
        <v>37</v>
      </c>
      <c r="F694" s="198">
        <f>SUM(F695:F696)</f>
        <v>17</v>
      </c>
      <c r="G694" s="198">
        <f>SUM(G695:G696)</f>
        <v>20</v>
      </c>
      <c r="H694" s="198">
        <f>SUM(H695:H696)</f>
        <v>0</v>
      </c>
      <c r="I694" s="198">
        <f>SUM(I695:I696)</f>
        <v>0</v>
      </c>
      <c r="J694" s="195">
        <f t="shared" si="21"/>
        <v>37</v>
      </c>
      <c r="N694" s="186"/>
    </row>
    <row r="695" spans="1:14" s="184" customFormat="1" ht="18.75" customHeight="1">
      <c r="A695" s="196">
        <v>2101401</v>
      </c>
      <c r="B695" s="197" t="s">
        <v>533</v>
      </c>
      <c r="C695" s="198">
        <v>26</v>
      </c>
      <c r="D695" s="195">
        <f t="shared" si="20"/>
        <v>17</v>
      </c>
      <c r="F695" s="198">
        <v>17</v>
      </c>
      <c r="G695" s="198"/>
      <c r="H695" s="198"/>
      <c r="I695" s="198"/>
      <c r="J695" s="195">
        <f t="shared" si="21"/>
        <v>17</v>
      </c>
      <c r="N695" s="186"/>
    </row>
    <row r="696" spans="1:14" s="184" customFormat="1" ht="18.75" customHeight="1">
      <c r="A696" s="196">
        <v>2101499</v>
      </c>
      <c r="B696" s="197" t="s">
        <v>534</v>
      </c>
      <c r="C696" s="198"/>
      <c r="D696" s="195">
        <f t="shared" si="20"/>
        <v>20</v>
      </c>
      <c r="F696" s="198"/>
      <c r="G696" s="198">
        <v>20</v>
      </c>
      <c r="H696" s="198"/>
      <c r="I696" s="198"/>
      <c r="J696" s="195">
        <f t="shared" si="21"/>
        <v>20</v>
      </c>
      <c r="N696" s="186"/>
    </row>
    <row r="697" spans="1:14" s="184" customFormat="1" ht="18.75" customHeight="1">
      <c r="A697" s="196">
        <v>21015</v>
      </c>
      <c r="B697" s="204" t="s">
        <v>1181</v>
      </c>
      <c r="C697" s="198">
        <f>SUM(C698:C705)</f>
        <v>0</v>
      </c>
      <c r="D697" s="195">
        <f t="shared" si="20"/>
        <v>0</v>
      </c>
      <c r="F697" s="198">
        <f>SUM(F698:F705)</f>
        <v>0</v>
      </c>
      <c r="G697" s="198">
        <f>SUM(G698:G705)</f>
        <v>0</v>
      </c>
      <c r="H697" s="198">
        <f>SUM(H698:H705)</f>
        <v>0</v>
      </c>
      <c r="I697" s="198">
        <f>SUM(I698:I705)</f>
        <v>0</v>
      </c>
      <c r="J697" s="195">
        <f t="shared" si="21"/>
        <v>0</v>
      </c>
      <c r="N697" s="186"/>
    </row>
    <row r="698" spans="1:14" s="184" customFormat="1" ht="18.75" customHeight="1">
      <c r="A698" s="196">
        <v>2101501</v>
      </c>
      <c r="B698" s="204" t="s">
        <v>79</v>
      </c>
      <c r="C698" s="198"/>
      <c r="D698" s="195">
        <f t="shared" si="20"/>
        <v>0</v>
      </c>
      <c r="F698" s="198"/>
      <c r="G698" s="198"/>
      <c r="H698" s="198"/>
      <c r="I698" s="198"/>
      <c r="J698" s="195">
        <f t="shared" si="21"/>
        <v>0</v>
      </c>
      <c r="N698" s="186"/>
    </row>
    <row r="699" spans="1:14" s="184" customFormat="1" ht="18.75" customHeight="1">
      <c r="A699" s="196">
        <v>2101502</v>
      </c>
      <c r="B699" s="204" t="s">
        <v>80</v>
      </c>
      <c r="C699" s="198"/>
      <c r="D699" s="195">
        <f t="shared" si="20"/>
        <v>0</v>
      </c>
      <c r="F699" s="198"/>
      <c r="G699" s="198"/>
      <c r="H699" s="198"/>
      <c r="I699" s="198"/>
      <c r="J699" s="195">
        <f t="shared" si="21"/>
        <v>0</v>
      </c>
      <c r="N699" s="186"/>
    </row>
    <row r="700" spans="1:14" s="184" customFormat="1" ht="18.75" customHeight="1">
      <c r="A700" s="196">
        <v>2101503</v>
      </c>
      <c r="B700" s="204" t="s">
        <v>81</v>
      </c>
      <c r="C700" s="198"/>
      <c r="D700" s="195">
        <f t="shared" si="20"/>
        <v>0</v>
      </c>
      <c r="F700" s="198"/>
      <c r="G700" s="198"/>
      <c r="H700" s="198"/>
      <c r="I700" s="198"/>
      <c r="J700" s="195">
        <f t="shared" si="21"/>
        <v>0</v>
      </c>
      <c r="N700" s="186"/>
    </row>
    <row r="701" spans="1:14" s="184" customFormat="1" ht="18.75" customHeight="1">
      <c r="A701" s="196">
        <v>2101504</v>
      </c>
      <c r="B701" s="204" t="s">
        <v>122</v>
      </c>
      <c r="C701" s="198"/>
      <c r="D701" s="195">
        <f t="shared" si="20"/>
        <v>0</v>
      </c>
      <c r="F701" s="198"/>
      <c r="G701" s="198"/>
      <c r="H701" s="198"/>
      <c r="I701" s="198"/>
      <c r="J701" s="195">
        <f t="shared" si="21"/>
        <v>0</v>
      </c>
      <c r="N701" s="186"/>
    </row>
    <row r="702" spans="1:14" s="184" customFormat="1" ht="18.75" customHeight="1">
      <c r="A702" s="196">
        <v>2101505</v>
      </c>
      <c r="B702" s="204" t="s">
        <v>1182</v>
      </c>
      <c r="C702" s="198"/>
      <c r="D702" s="195">
        <f t="shared" si="20"/>
        <v>0</v>
      </c>
      <c r="F702" s="198"/>
      <c r="G702" s="198"/>
      <c r="H702" s="198"/>
      <c r="I702" s="198"/>
      <c r="J702" s="195">
        <f t="shared" si="21"/>
        <v>0</v>
      </c>
      <c r="N702" s="186"/>
    </row>
    <row r="703" spans="1:14" s="184" customFormat="1" ht="18.75" customHeight="1">
      <c r="A703" s="196">
        <v>2101506</v>
      </c>
      <c r="B703" s="204" t="s">
        <v>1183</v>
      </c>
      <c r="C703" s="198"/>
      <c r="D703" s="195">
        <f t="shared" si="20"/>
        <v>0</v>
      </c>
      <c r="F703" s="198"/>
      <c r="G703" s="198"/>
      <c r="H703" s="198"/>
      <c r="I703" s="198"/>
      <c r="J703" s="195">
        <f t="shared" si="21"/>
        <v>0</v>
      </c>
      <c r="N703" s="186"/>
    </row>
    <row r="704" spans="1:14" s="184" customFormat="1" ht="18.75" customHeight="1">
      <c r="A704" s="196">
        <v>2101550</v>
      </c>
      <c r="B704" s="204" t="s">
        <v>88</v>
      </c>
      <c r="C704" s="198"/>
      <c r="D704" s="195">
        <f t="shared" si="20"/>
        <v>0</v>
      </c>
      <c r="F704" s="198"/>
      <c r="G704" s="198"/>
      <c r="H704" s="198"/>
      <c r="I704" s="198"/>
      <c r="J704" s="195">
        <f t="shared" si="21"/>
        <v>0</v>
      </c>
      <c r="N704" s="186"/>
    </row>
    <row r="705" spans="1:14" s="184" customFormat="1" ht="18.75" customHeight="1">
      <c r="A705" s="196">
        <v>2101599</v>
      </c>
      <c r="B705" s="204" t="s">
        <v>1184</v>
      </c>
      <c r="C705" s="198"/>
      <c r="D705" s="195">
        <f t="shared" si="20"/>
        <v>0</v>
      </c>
      <c r="F705" s="198"/>
      <c r="G705" s="198"/>
      <c r="H705" s="198"/>
      <c r="I705" s="198"/>
      <c r="J705" s="195">
        <f t="shared" si="21"/>
        <v>0</v>
      </c>
      <c r="N705" s="186"/>
    </row>
    <row r="706" spans="1:14" s="184" customFormat="1" ht="18.75" customHeight="1">
      <c r="A706" s="196">
        <v>21016</v>
      </c>
      <c r="B706" s="204" t="s">
        <v>1185</v>
      </c>
      <c r="C706" s="198">
        <f>SUM(C707)</f>
        <v>0</v>
      </c>
      <c r="D706" s="195">
        <f t="shared" si="20"/>
        <v>0</v>
      </c>
      <c r="F706" s="198">
        <f>SUM(F707)</f>
        <v>0</v>
      </c>
      <c r="G706" s="198">
        <f>SUM(G707)</f>
        <v>0</v>
      </c>
      <c r="H706" s="198">
        <f>SUM(H707)</f>
        <v>0</v>
      </c>
      <c r="I706" s="198">
        <f>SUM(I707)</f>
        <v>0</v>
      </c>
      <c r="J706" s="195">
        <f t="shared" si="21"/>
        <v>0</v>
      </c>
      <c r="N706" s="186"/>
    </row>
    <row r="707" spans="1:14" s="184" customFormat="1" ht="18.75" customHeight="1">
      <c r="A707" s="196">
        <v>2101601</v>
      </c>
      <c r="B707" s="204" t="s">
        <v>1186</v>
      </c>
      <c r="C707" s="198"/>
      <c r="D707" s="195">
        <f t="shared" si="20"/>
        <v>0</v>
      </c>
      <c r="F707" s="198"/>
      <c r="G707" s="198"/>
      <c r="H707" s="198"/>
      <c r="I707" s="198"/>
      <c r="J707" s="195">
        <f t="shared" si="21"/>
        <v>0</v>
      </c>
      <c r="N707" s="186"/>
    </row>
    <row r="708" spans="1:14" s="184" customFormat="1" ht="18.75" customHeight="1">
      <c r="A708" s="196">
        <v>21099</v>
      </c>
      <c r="B708" s="204" t="s">
        <v>1187</v>
      </c>
      <c r="C708" s="198">
        <f>SUM(C709)</f>
        <v>248</v>
      </c>
      <c r="D708" s="195">
        <f t="shared" si="20"/>
        <v>51</v>
      </c>
      <c r="F708" s="198">
        <f>SUM(F709)</f>
        <v>51</v>
      </c>
      <c r="G708" s="198">
        <f>SUM(G709)</f>
        <v>0</v>
      </c>
      <c r="H708" s="198">
        <f>SUM(H709)</f>
        <v>0</v>
      </c>
      <c r="I708" s="198">
        <f>SUM(I709)</f>
        <v>0</v>
      </c>
      <c r="J708" s="195">
        <f t="shared" si="21"/>
        <v>51</v>
      </c>
      <c r="N708" s="186"/>
    </row>
    <row r="709" spans="1:14" s="184" customFormat="1" ht="18.75" customHeight="1">
      <c r="A709" s="196">
        <v>2109901</v>
      </c>
      <c r="B709" s="204" t="s">
        <v>1188</v>
      </c>
      <c r="C709" s="198">
        <v>248</v>
      </c>
      <c r="D709" s="195">
        <f t="shared" si="20"/>
        <v>51</v>
      </c>
      <c r="F709" s="198">
        <v>51</v>
      </c>
      <c r="G709" s="198"/>
      <c r="H709" s="198"/>
      <c r="I709" s="198"/>
      <c r="J709" s="195">
        <f t="shared" si="21"/>
        <v>51</v>
      </c>
      <c r="N709" s="186"/>
    </row>
    <row r="710" spans="1:14" s="184" customFormat="1" ht="18.75" customHeight="1">
      <c r="A710" s="196">
        <v>211</v>
      </c>
      <c r="B710" s="197" t="s">
        <v>535</v>
      </c>
      <c r="C710" s="198">
        <f>SUM(C711,C720,C724,C732,C738,C745,C751,C754,C757,C758,C759,C765,C766,C767,C782)</f>
        <v>5407</v>
      </c>
      <c r="D710" s="195">
        <f t="shared" ref="D710:D773" si="22">J710</f>
        <v>5122</v>
      </c>
      <c r="F710" s="198">
        <f>SUM(F711,F720,F724,F732,F738,F745,F751,F754,F757,F758,F759,F765,F766,F767,F782)</f>
        <v>5122</v>
      </c>
      <c r="G710" s="198">
        <f>SUM(G711,G720,G724,G732,G738,G745,G751,G754,G757,G758,G759,G765,G766,G767,G782)</f>
        <v>0</v>
      </c>
      <c r="H710" s="198">
        <f>SUM(H711,H720,H724,H732,H738,H745,H751,H754,H757,H758,H759,H765,H766,H767,H782)</f>
        <v>0</v>
      </c>
      <c r="I710" s="198">
        <f>SUM(I711,I720,I724,I732,I738,I745,I751,I754,I757,I758,I759,I765,I766,I767,I782)</f>
        <v>0</v>
      </c>
      <c r="J710" s="195">
        <f t="shared" ref="J710:J773" si="23">SUM(F710:I710)</f>
        <v>5122</v>
      </c>
      <c r="N710" s="186"/>
    </row>
    <row r="711" spans="1:14" s="184" customFormat="1" ht="18.75" customHeight="1">
      <c r="A711" s="196">
        <v>21101</v>
      </c>
      <c r="B711" s="197" t="s">
        <v>536</v>
      </c>
      <c r="C711" s="198">
        <f>SUM(C712:C719)</f>
        <v>10</v>
      </c>
      <c r="D711" s="195">
        <f t="shared" si="22"/>
        <v>0</v>
      </c>
      <c r="F711" s="198">
        <f>SUM(F712:F719)</f>
        <v>0</v>
      </c>
      <c r="G711" s="198">
        <f>SUM(G712:G719)</f>
        <v>0</v>
      </c>
      <c r="H711" s="198">
        <f>SUM(H712:H719)</f>
        <v>0</v>
      </c>
      <c r="I711" s="198">
        <f>SUM(I712:I719)</f>
        <v>0</v>
      </c>
      <c r="J711" s="195">
        <f t="shared" si="23"/>
        <v>0</v>
      </c>
      <c r="N711" s="186"/>
    </row>
    <row r="712" spans="1:14" s="184" customFormat="1" ht="18.75" customHeight="1">
      <c r="A712" s="196">
        <v>2110101</v>
      </c>
      <c r="B712" s="197" t="s">
        <v>79</v>
      </c>
      <c r="C712" s="198"/>
      <c r="D712" s="195">
        <f t="shared" si="22"/>
        <v>0</v>
      </c>
      <c r="F712" s="198"/>
      <c r="G712" s="198"/>
      <c r="H712" s="198"/>
      <c r="I712" s="198"/>
      <c r="J712" s="195">
        <f t="shared" si="23"/>
        <v>0</v>
      </c>
      <c r="N712" s="186"/>
    </row>
    <row r="713" spans="1:14" s="184" customFormat="1" ht="18.75" customHeight="1">
      <c r="A713" s="196">
        <v>2110102</v>
      </c>
      <c r="B713" s="197" t="s">
        <v>80</v>
      </c>
      <c r="C713" s="198"/>
      <c r="D713" s="195">
        <f t="shared" si="22"/>
        <v>0</v>
      </c>
      <c r="F713" s="198"/>
      <c r="G713" s="198"/>
      <c r="H713" s="198"/>
      <c r="I713" s="198"/>
      <c r="J713" s="195">
        <f t="shared" si="23"/>
        <v>0</v>
      </c>
      <c r="N713" s="186"/>
    </row>
    <row r="714" spans="1:14" s="184" customFormat="1" ht="18.75" customHeight="1">
      <c r="A714" s="196">
        <v>2110103</v>
      </c>
      <c r="B714" s="197" t="s">
        <v>81</v>
      </c>
      <c r="C714" s="198"/>
      <c r="D714" s="195">
        <f t="shared" si="22"/>
        <v>0</v>
      </c>
      <c r="F714" s="198"/>
      <c r="G714" s="198"/>
      <c r="H714" s="198"/>
      <c r="I714" s="198"/>
      <c r="J714" s="195">
        <f t="shared" si="23"/>
        <v>0</v>
      </c>
      <c r="N714" s="186"/>
    </row>
    <row r="715" spans="1:14" s="184" customFormat="1" ht="18.75" customHeight="1">
      <c r="A715" s="196">
        <v>2110104</v>
      </c>
      <c r="B715" s="197" t="s">
        <v>1189</v>
      </c>
      <c r="C715" s="198">
        <v>10</v>
      </c>
      <c r="D715" s="195">
        <f t="shared" si="22"/>
        <v>0</v>
      </c>
      <c r="F715" s="198"/>
      <c r="G715" s="198"/>
      <c r="H715" s="198"/>
      <c r="I715" s="198"/>
      <c r="J715" s="195">
        <f t="shared" si="23"/>
        <v>0</v>
      </c>
      <c r="N715" s="186"/>
    </row>
    <row r="716" spans="1:14" s="184" customFormat="1" ht="18.75" customHeight="1">
      <c r="A716" s="196">
        <v>2110105</v>
      </c>
      <c r="B716" s="197" t="s">
        <v>537</v>
      </c>
      <c r="C716" s="198"/>
      <c r="D716" s="195">
        <f t="shared" si="22"/>
        <v>0</v>
      </c>
      <c r="F716" s="198"/>
      <c r="G716" s="198"/>
      <c r="H716" s="198"/>
      <c r="I716" s="198"/>
      <c r="J716" s="195">
        <f t="shared" si="23"/>
        <v>0</v>
      </c>
      <c r="N716" s="186"/>
    </row>
    <row r="717" spans="1:14" s="184" customFormat="1" ht="18.75" customHeight="1">
      <c r="A717" s="196">
        <v>2110106</v>
      </c>
      <c r="B717" s="197" t="s">
        <v>1190</v>
      </c>
      <c r="C717" s="198"/>
      <c r="D717" s="195">
        <f t="shared" si="22"/>
        <v>0</v>
      </c>
      <c r="F717" s="198"/>
      <c r="G717" s="198"/>
      <c r="H717" s="198"/>
      <c r="I717" s="198"/>
      <c r="J717" s="195">
        <f t="shared" si="23"/>
        <v>0</v>
      </c>
      <c r="N717" s="186"/>
    </row>
    <row r="718" spans="1:14" s="184" customFormat="1" ht="18.75" customHeight="1">
      <c r="A718" s="196">
        <v>2110107</v>
      </c>
      <c r="B718" s="197" t="s">
        <v>1191</v>
      </c>
      <c r="C718" s="198"/>
      <c r="D718" s="195">
        <f t="shared" si="22"/>
        <v>0</v>
      </c>
      <c r="F718" s="198"/>
      <c r="G718" s="198"/>
      <c r="H718" s="198"/>
      <c r="I718" s="198"/>
      <c r="J718" s="195">
        <f t="shared" si="23"/>
        <v>0</v>
      </c>
      <c r="N718" s="186"/>
    </row>
    <row r="719" spans="1:14" s="184" customFormat="1" ht="18.75" customHeight="1">
      <c r="A719" s="196">
        <v>2110199</v>
      </c>
      <c r="B719" s="197" t="s">
        <v>538</v>
      </c>
      <c r="C719" s="198"/>
      <c r="D719" s="195">
        <f t="shared" si="22"/>
        <v>0</v>
      </c>
      <c r="F719" s="198"/>
      <c r="G719" s="198"/>
      <c r="H719" s="198"/>
      <c r="I719" s="198"/>
      <c r="J719" s="195">
        <f t="shared" si="23"/>
        <v>0</v>
      </c>
      <c r="N719" s="186"/>
    </row>
    <row r="720" spans="1:14" s="184" customFormat="1" ht="18.75" customHeight="1">
      <c r="A720" s="196">
        <v>21102</v>
      </c>
      <c r="B720" s="197" t="s">
        <v>539</v>
      </c>
      <c r="C720" s="198">
        <f>SUM(C721:C723)</f>
        <v>655</v>
      </c>
      <c r="D720" s="195">
        <f t="shared" si="22"/>
        <v>536</v>
      </c>
      <c r="F720" s="198">
        <f>SUM(F721:F723)</f>
        <v>536</v>
      </c>
      <c r="G720" s="198">
        <f>SUM(G721:G723)</f>
        <v>0</v>
      </c>
      <c r="H720" s="198">
        <f>SUM(H721:H723)</f>
        <v>0</v>
      </c>
      <c r="I720" s="198">
        <f>SUM(I721:I723)</f>
        <v>0</v>
      </c>
      <c r="J720" s="195">
        <f t="shared" si="23"/>
        <v>536</v>
      </c>
      <c r="N720" s="186"/>
    </row>
    <row r="721" spans="1:14" s="184" customFormat="1" ht="18.75" customHeight="1">
      <c r="A721" s="196">
        <v>2110203</v>
      </c>
      <c r="B721" s="197" t="s">
        <v>540</v>
      </c>
      <c r="C721" s="198"/>
      <c r="D721" s="195">
        <f t="shared" si="22"/>
        <v>0</v>
      </c>
      <c r="F721" s="198"/>
      <c r="G721" s="198"/>
      <c r="H721" s="198"/>
      <c r="I721" s="198"/>
      <c r="J721" s="195">
        <f t="shared" si="23"/>
        <v>0</v>
      </c>
      <c r="N721" s="186"/>
    </row>
    <row r="722" spans="1:14" s="184" customFormat="1" ht="18.75" customHeight="1">
      <c r="A722" s="196">
        <v>2110204</v>
      </c>
      <c r="B722" s="197" t="s">
        <v>541</v>
      </c>
      <c r="C722" s="198"/>
      <c r="D722" s="195">
        <f t="shared" si="22"/>
        <v>0</v>
      </c>
      <c r="F722" s="198"/>
      <c r="G722" s="198"/>
      <c r="H722" s="198"/>
      <c r="I722" s="198"/>
      <c r="J722" s="195">
        <f t="shared" si="23"/>
        <v>0</v>
      </c>
      <c r="N722" s="186"/>
    </row>
    <row r="723" spans="1:14" s="184" customFormat="1" ht="18.75" customHeight="1">
      <c r="A723" s="196">
        <v>2110299</v>
      </c>
      <c r="B723" s="197" t="s">
        <v>542</v>
      </c>
      <c r="C723" s="198">
        <v>655</v>
      </c>
      <c r="D723" s="195">
        <f t="shared" si="22"/>
        <v>536</v>
      </c>
      <c r="F723" s="198">
        <v>536</v>
      </c>
      <c r="G723" s="198"/>
      <c r="H723" s="198"/>
      <c r="I723" s="198"/>
      <c r="J723" s="195">
        <f t="shared" si="23"/>
        <v>536</v>
      </c>
      <c r="N723" s="186"/>
    </row>
    <row r="724" spans="1:14" s="184" customFormat="1" ht="18.75" customHeight="1">
      <c r="A724" s="196">
        <v>21103</v>
      </c>
      <c r="B724" s="197" t="s">
        <v>543</v>
      </c>
      <c r="C724" s="198">
        <f>SUM(C725:C731)</f>
        <v>1638</v>
      </c>
      <c r="D724" s="195">
        <f t="shared" si="22"/>
        <v>4586</v>
      </c>
      <c r="F724" s="198">
        <f>SUM(F725:F731)</f>
        <v>4586</v>
      </c>
      <c r="G724" s="198">
        <f>SUM(G725:G731)</f>
        <v>0</v>
      </c>
      <c r="H724" s="198">
        <f>SUM(H725:H731)</f>
        <v>0</v>
      </c>
      <c r="I724" s="198">
        <f>SUM(I725:I731)</f>
        <v>0</v>
      </c>
      <c r="J724" s="195">
        <f t="shared" si="23"/>
        <v>4586</v>
      </c>
      <c r="N724" s="186"/>
    </row>
    <row r="725" spans="1:14" s="184" customFormat="1" ht="18.75" customHeight="1">
      <c r="A725" s="196">
        <v>2110301</v>
      </c>
      <c r="B725" s="197" t="s">
        <v>544</v>
      </c>
      <c r="C725" s="198">
        <v>1367</v>
      </c>
      <c r="D725" s="195">
        <f t="shared" si="22"/>
        <v>4586</v>
      </c>
      <c r="F725" s="198">
        <v>4586</v>
      </c>
      <c r="G725" s="198"/>
      <c r="H725" s="198"/>
      <c r="I725" s="198"/>
      <c r="J725" s="195">
        <f t="shared" si="23"/>
        <v>4586</v>
      </c>
      <c r="N725" s="186"/>
    </row>
    <row r="726" spans="1:14" s="184" customFormat="1" ht="18.75" customHeight="1">
      <c r="A726" s="196">
        <v>2110302</v>
      </c>
      <c r="B726" s="197" t="s">
        <v>545</v>
      </c>
      <c r="C726" s="198">
        <v>187</v>
      </c>
      <c r="D726" s="195">
        <f t="shared" si="22"/>
        <v>0</v>
      </c>
      <c r="F726" s="198"/>
      <c r="G726" s="198"/>
      <c r="H726" s="198"/>
      <c r="I726" s="198"/>
      <c r="J726" s="195">
        <f t="shared" si="23"/>
        <v>0</v>
      </c>
      <c r="N726" s="186"/>
    </row>
    <row r="727" spans="1:14" s="184" customFormat="1" ht="18.75" customHeight="1">
      <c r="A727" s="196">
        <v>2110303</v>
      </c>
      <c r="B727" s="197" t="s">
        <v>546</v>
      </c>
      <c r="C727" s="198"/>
      <c r="D727" s="195">
        <f t="shared" si="22"/>
        <v>0</v>
      </c>
      <c r="F727" s="198"/>
      <c r="G727" s="198"/>
      <c r="H727" s="198"/>
      <c r="I727" s="198"/>
      <c r="J727" s="195">
        <f t="shared" si="23"/>
        <v>0</v>
      </c>
      <c r="N727" s="186"/>
    </row>
    <row r="728" spans="1:14" s="184" customFormat="1" ht="18.75" customHeight="1">
      <c r="A728" s="196">
        <v>2110304</v>
      </c>
      <c r="B728" s="197" t="s">
        <v>547</v>
      </c>
      <c r="C728" s="198"/>
      <c r="D728" s="195">
        <f t="shared" si="22"/>
        <v>0</v>
      </c>
      <c r="F728" s="198"/>
      <c r="G728" s="198"/>
      <c r="H728" s="198"/>
      <c r="I728" s="198"/>
      <c r="J728" s="195">
        <f t="shared" si="23"/>
        <v>0</v>
      </c>
      <c r="N728" s="186"/>
    </row>
    <row r="729" spans="1:14" s="184" customFormat="1" ht="18.75" customHeight="1">
      <c r="A729" s="196">
        <v>2110305</v>
      </c>
      <c r="B729" s="197" t="s">
        <v>548</v>
      </c>
      <c r="C729" s="198"/>
      <c r="D729" s="195">
        <f t="shared" si="22"/>
        <v>0</v>
      </c>
      <c r="F729" s="198"/>
      <c r="G729" s="198"/>
      <c r="H729" s="198"/>
      <c r="I729" s="198"/>
      <c r="J729" s="195">
        <f t="shared" si="23"/>
        <v>0</v>
      </c>
      <c r="N729" s="186"/>
    </row>
    <row r="730" spans="1:14" s="184" customFormat="1" ht="18.75" customHeight="1">
      <c r="A730" s="196">
        <v>2110306</v>
      </c>
      <c r="B730" s="197" t="s">
        <v>549</v>
      </c>
      <c r="C730" s="198"/>
      <c r="D730" s="195">
        <f t="shared" si="22"/>
        <v>0</v>
      </c>
      <c r="F730" s="198"/>
      <c r="G730" s="198"/>
      <c r="H730" s="198"/>
      <c r="I730" s="198"/>
      <c r="J730" s="195">
        <f t="shared" si="23"/>
        <v>0</v>
      </c>
      <c r="N730" s="186"/>
    </row>
    <row r="731" spans="1:14" s="184" customFormat="1" ht="18.75" customHeight="1">
      <c r="A731" s="196">
        <v>2110399</v>
      </c>
      <c r="B731" s="197" t="s">
        <v>550</v>
      </c>
      <c r="C731" s="198">
        <v>84</v>
      </c>
      <c r="D731" s="195">
        <f t="shared" si="22"/>
        <v>0</v>
      </c>
      <c r="F731" s="198"/>
      <c r="G731" s="198"/>
      <c r="H731" s="198"/>
      <c r="I731" s="198"/>
      <c r="J731" s="195">
        <f t="shared" si="23"/>
        <v>0</v>
      </c>
      <c r="N731" s="186"/>
    </row>
    <row r="732" spans="1:14" s="184" customFormat="1" ht="18.75" customHeight="1">
      <c r="A732" s="196">
        <v>21104</v>
      </c>
      <c r="B732" s="197" t="s">
        <v>551</v>
      </c>
      <c r="C732" s="198">
        <f>SUM(C733:C737)</f>
        <v>35</v>
      </c>
      <c r="D732" s="195">
        <f t="shared" si="22"/>
        <v>0</v>
      </c>
      <c r="F732" s="198">
        <f>SUM(F733:F737)</f>
        <v>0</v>
      </c>
      <c r="G732" s="198">
        <f>SUM(G733:G737)</f>
        <v>0</v>
      </c>
      <c r="H732" s="198">
        <f>SUM(H733:H737)</f>
        <v>0</v>
      </c>
      <c r="I732" s="198">
        <f>SUM(I733:I737)</f>
        <v>0</v>
      </c>
      <c r="J732" s="195">
        <f t="shared" si="23"/>
        <v>0</v>
      </c>
      <c r="N732" s="186"/>
    </row>
    <row r="733" spans="1:14" s="184" customFormat="1" ht="18.75" customHeight="1">
      <c r="A733" s="196">
        <v>2110401</v>
      </c>
      <c r="B733" s="197" t="s">
        <v>552</v>
      </c>
      <c r="C733" s="198"/>
      <c r="D733" s="195">
        <f t="shared" si="22"/>
        <v>0</v>
      </c>
      <c r="F733" s="198"/>
      <c r="G733" s="198"/>
      <c r="H733" s="198"/>
      <c r="I733" s="198"/>
      <c r="J733" s="195">
        <f t="shared" si="23"/>
        <v>0</v>
      </c>
      <c r="N733" s="186"/>
    </row>
    <row r="734" spans="1:14" s="184" customFormat="1" ht="18.75" customHeight="1">
      <c r="A734" s="196">
        <v>2110402</v>
      </c>
      <c r="B734" s="197" t="s">
        <v>553</v>
      </c>
      <c r="C734" s="198">
        <v>35</v>
      </c>
      <c r="D734" s="195">
        <f t="shared" si="22"/>
        <v>0</v>
      </c>
      <c r="F734" s="198"/>
      <c r="G734" s="198"/>
      <c r="H734" s="198"/>
      <c r="I734" s="198"/>
      <c r="J734" s="195">
        <f t="shared" si="23"/>
        <v>0</v>
      </c>
      <c r="N734" s="186"/>
    </row>
    <row r="735" spans="1:14" s="184" customFormat="1" ht="18.75" customHeight="1">
      <c r="A735" s="196">
        <v>2110403</v>
      </c>
      <c r="B735" s="197" t="s">
        <v>554</v>
      </c>
      <c r="C735" s="198"/>
      <c r="D735" s="195">
        <f t="shared" si="22"/>
        <v>0</v>
      </c>
      <c r="F735" s="198"/>
      <c r="G735" s="198"/>
      <c r="H735" s="198"/>
      <c r="I735" s="198"/>
      <c r="J735" s="195">
        <f t="shared" si="23"/>
        <v>0</v>
      </c>
      <c r="N735" s="186"/>
    </row>
    <row r="736" spans="1:14" s="184" customFormat="1" ht="18.75" customHeight="1">
      <c r="A736" s="196">
        <v>2110404</v>
      </c>
      <c r="B736" s="197" t="s">
        <v>555</v>
      </c>
      <c r="C736" s="198"/>
      <c r="D736" s="195">
        <f t="shared" si="22"/>
        <v>0</v>
      </c>
      <c r="F736" s="198"/>
      <c r="G736" s="198"/>
      <c r="H736" s="198"/>
      <c r="I736" s="198"/>
      <c r="J736" s="195">
        <f t="shared" si="23"/>
        <v>0</v>
      </c>
      <c r="N736" s="186"/>
    </row>
    <row r="737" spans="1:14" s="184" customFormat="1" ht="18.75" customHeight="1">
      <c r="A737" s="196">
        <v>2110499</v>
      </c>
      <c r="B737" s="197" t="s">
        <v>556</v>
      </c>
      <c r="C737" s="198"/>
      <c r="D737" s="195">
        <f t="shared" si="22"/>
        <v>0</v>
      </c>
      <c r="F737" s="198"/>
      <c r="G737" s="198"/>
      <c r="H737" s="198"/>
      <c r="I737" s="198"/>
      <c r="J737" s="195">
        <f t="shared" si="23"/>
        <v>0</v>
      </c>
      <c r="N737" s="186"/>
    </row>
    <row r="738" spans="1:14" s="184" customFormat="1" ht="18.75" customHeight="1">
      <c r="A738" s="196">
        <v>21105</v>
      </c>
      <c r="B738" s="197" t="s">
        <v>557</v>
      </c>
      <c r="C738" s="198">
        <f>SUM(C739:C744)</f>
        <v>0</v>
      </c>
      <c r="D738" s="195">
        <f t="shared" si="22"/>
        <v>0</v>
      </c>
      <c r="F738" s="198">
        <f>SUM(F739:F744)</f>
        <v>0</v>
      </c>
      <c r="G738" s="198">
        <f>SUM(G739:G744)</f>
        <v>0</v>
      </c>
      <c r="H738" s="198">
        <f>SUM(H739:H744)</f>
        <v>0</v>
      </c>
      <c r="I738" s="198">
        <f>SUM(I739:I744)</f>
        <v>0</v>
      </c>
      <c r="J738" s="195">
        <f t="shared" si="23"/>
        <v>0</v>
      </c>
      <c r="N738" s="186"/>
    </row>
    <row r="739" spans="1:14" s="184" customFormat="1" ht="18.75" customHeight="1">
      <c r="A739" s="196">
        <v>2110501</v>
      </c>
      <c r="B739" s="197" t="s">
        <v>558</v>
      </c>
      <c r="C739" s="198"/>
      <c r="D739" s="195">
        <f t="shared" si="22"/>
        <v>0</v>
      </c>
      <c r="F739" s="198"/>
      <c r="G739" s="198"/>
      <c r="H739" s="198"/>
      <c r="I739" s="198"/>
      <c r="J739" s="195">
        <f t="shared" si="23"/>
        <v>0</v>
      </c>
      <c r="N739" s="186"/>
    </row>
    <row r="740" spans="1:14" s="184" customFormat="1" ht="18.75" customHeight="1">
      <c r="A740" s="196">
        <v>2110502</v>
      </c>
      <c r="B740" s="197" t="s">
        <v>559</v>
      </c>
      <c r="C740" s="198"/>
      <c r="D740" s="195">
        <f t="shared" si="22"/>
        <v>0</v>
      </c>
      <c r="F740" s="198"/>
      <c r="G740" s="198"/>
      <c r="H740" s="198"/>
      <c r="I740" s="198"/>
      <c r="J740" s="195">
        <f t="shared" si="23"/>
        <v>0</v>
      </c>
      <c r="N740" s="186"/>
    </row>
    <row r="741" spans="1:14" s="184" customFormat="1" ht="18.75" customHeight="1">
      <c r="A741" s="196">
        <v>2110503</v>
      </c>
      <c r="B741" s="197" t="s">
        <v>560</v>
      </c>
      <c r="C741" s="198"/>
      <c r="D741" s="195">
        <f t="shared" si="22"/>
        <v>0</v>
      </c>
      <c r="F741" s="198"/>
      <c r="G741" s="198"/>
      <c r="H741" s="198"/>
      <c r="I741" s="198"/>
      <c r="J741" s="195">
        <f t="shared" si="23"/>
        <v>0</v>
      </c>
      <c r="N741" s="186"/>
    </row>
    <row r="742" spans="1:14" s="184" customFormat="1" ht="18.75" customHeight="1">
      <c r="A742" s="196">
        <v>2110506</v>
      </c>
      <c r="B742" s="197" t="s">
        <v>561</v>
      </c>
      <c r="C742" s="198"/>
      <c r="D742" s="195">
        <f t="shared" si="22"/>
        <v>0</v>
      </c>
      <c r="F742" s="198"/>
      <c r="G742" s="198"/>
      <c r="H742" s="198"/>
      <c r="I742" s="198"/>
      <c r="J742" s="195">
        <f t="shared" si="23"/>
        <v>0</v>
      </c>
      <c r="N742" s="186"/>
    </row>
    <row r="743" spans="1:14" s="184" customFormat="1" ht="18.75" customHeight="1">
      <c r="A743" s="196">
        <v>2110507</v>
      </c>
      <c r="B743" s="197" t="s">
        <v>562</v>
      </c>
      <c r="C743" s="198"/>
      <c r="D743" s="195">
        <f t="shared" si="22"/>
        <v>0</v>
      </c>
      <c r="F743" s="198"/>
      <c r="G743" s="198"/>
      <c r="H743" s="198"/>
      <c r="I743" s="198"/>
      <c r="J743" s="195">
        <f t="shared" si="23"/>
        <v>0</v>
      </c>
      <c r="N743" s="186"/>
    </row>
    <row r="744" spans="1:14" s="184" customFormat="1" ht="18.75" customHeight="1">
      <c r="A744" s="196">
        <v>2110599</v>
      </c>
      <c r="B744" s="197" t="s">
        <v>563</v>
      </c>
      <c r="C744" s="198"/>
      <c r="D744" s="195">
        <f t="shared" si="22"/>
        <v>0</v>
      </c>
      <c r="F744" s="198"/>
      <c r="G744" s="198"/>
      <c r="H744" s="198"/>
      <c r="I744" s="198"/>
      <c r="J744" s="195">
        <f t="shared" si="23"/>
        <v>0</v>
      </c>
      <c r="N744" s="186"/>
    </row>
    <row r="745" spans="1:14" s="184" customFormat="1" ht="18.75" customHeight="1">
      <c r="A745" s="196">
        <v>21106</v>
      </c>
      <c r="B745" s="197" t="s">
        <v>564</v>
      </c>
      <c r="C745" s="198">
        <f>SUM(C746:C750)</f>
        <v>0</v>
      </c>
      <c r="D745" s="195">
        <f t="shared" si="22"/>
        <v>0</v>
      </c>
      <c r="F745" s="198">
        <f>SUM(F746:F750)</f>
        <v>0</v>
      </c>
      <c r="G745" s="198">
        <f>SUM(G746:G750)</f>
        <v>0</v>
      </c>
      <c r="H745" s="198">
        <f>SUM(H746:H750)</f>
        <v>0</v>
      </c>
      <c r="I745" s="198">
        <f>SUM(I746:I750)</f>
        <v>0</v>
      </c>
      <c r="J745" s="195">
        <f t="shared" si="23"/>
        <v>0</v>
      </c>
      <c r="N745" s="186"/>
    </row>
    <row r="746" spans="1:14" s="184" customFormat="1" ht="18.75" customHeight="1">
      <c r="A746" s="196">
        <v>2110602</v>
      </c>
      <c r="B746" s="197" t="s">
        <v>565</v>
      </c>
      <c r="C746" s="198"/>
      <c r="D746" s="195">
        <f t="shared" si="22"/>
        <v>0</v>
      </c>
      <c r="F746" s="198"/>
      <c r="G746" s="198"/>
      <c r="H746" s="198"/>
      <c r="I746" s="198"/>
      <c r="J746" s="195">
        <f t="shared" si="23"/>
        <v>0</v>
      </c>
      <c r="N746" s="186"/>
    </row>
    <row r="747" spans="1:14" s="184" customFormat="1" ht="18.75" customHeight="1">
      <c r="A747" s="196">
        <v>2110603</v>
      </c>
      <c r="B747" s="197" t="s">
        <v>566</v>
      </c>
      <c r="C747" s="198"/>
      <c r="D747" s="195">
        <f t="shared" si="22"/>
        <v>0</v>
      </c>
      <c r="F747" s="198"/>
      <c r="G747" s="198"/>
      <c r="H747" s="198"/>
      <c r="I747" s="198"/>
      <c r="J747" s="195">
        <f t="shared" si="23"/>
        <v>0</v>
      </c>
      <c r="N747" s="186"/>
    </row>
    <row r="748" spans="1:14" s="184" customFormat="1" ht="18.75" customHeight="1">
      <c r="A748" s="196">
        <v>2110604</v>
      </c>
      <c r="B748" s="197" t="s">
        <v>567</v>
      </c>
      <c r="C748" s="198"/>
      <c r="D748" s="195">
        <f t="shared" si="22"/>
        <v>0</v>
      </c>
      <c r="F748" s="198"/>
      <c r="G748" s="198"/>
      <c r="H748" s="198"/>
      <c r="I748" s="198"/>
      <c r="J748" s="195">
        <f t="shared" si="23"/>
        <v>0</v>
      </c>
      <c r="N748" s="186"/>
    </row>
    <row r="749" spans="1:14" s="184" customFormat="1" ht="18.75" customHeight="1">
      <c r="A749" s="196">
        <v>2110605</v>
      </c>
      <c r="B749" s="197" t="s">
        <v>568</v>
      </c>
      <c r="C749" s="198"/>
      <c r="D749" s="195">
        <f t="shared" si="22"/>
        <v>0</v>
      </c>
      <c r="F749" s="198"/>
      <c r="G749" s="198"/>
      <c r="H749" s="198"/>
      <c r="I749" s="198"/>
      <c r="J749" s="195">
        <f t="shared" si="23"/>
        <v>0</v>
      </c>
      <c r="N749" s="186"/>
    </row>
    <row r="750" spans="1:14" s="184" customFormat="1" ht="18.75" customHeight="1">
      <c r="A750" s="196">
        <v>2110699</v>
      </c>
      <c r="B750" s="197" t="s">
        <v>569</v>
      </c>
      <c r="C750" s="198"/>
      <c r="D750" s="195">
        <f t="shared" si="22"/>
        <v>0</v>
      </c>
      <c r="F750" s="198"/>
      <c r="G750" s="198"/>
      <c r="H750" s="198"/>
      <c r="I750" s="198"/>
      <c r="J750" s="195">
        <f t="shared" si="23"/>
        <v>0</v>
      </c>
      <c r="N750" s="186"/>
    </row>
    <row r="751" spans="1:14" s="184" customFormat="1" ht="18.75" customHeight="1">
      <c r="A751" s="196">
        <v>21107</v>
      </c>
      <c r="B751" s="197" t="s">
        <v>570</v>
      </c>
      <c r="C751" s="198">
        <f>SUM(C752:C753)</f>
        <v>0</v>
      </c>
      <c r="D751" s="195">
        <f t="shared" si="22"/>
        <v>0</v>
      </c>
      <c r="F751" s="198">
        <f>SUM(F752:F753)</f>
        <v>0</v>
      </c>
      <c r="G751" s="198">
        <f>SUM(G752:G753)</f>
        <v>0</v>
      </c>
      <c r="H751" s="198">
        <f>SUM(H752:H753)</f>
        <v>0</v>
      </c>
      <c r="I751" s="198">
        <f>SUM(I752:I753)</f>
        <v>0</v>
      </c>
      <c r="J751" s="195">
        <f t="shared" si="23"/>
        <v>0</v>
      </c>
      <c r="N751" s="186"/>
    </row>
    <row r="752" spans="1:14" s="184" customFormat="1" ht="18.75" customHeight="1">
      <c r="A752" s="196">
        <v>2110704</v>
      </c>
      <c r="B752" s="197" t="s">
        <v>571</v>
      </c>
      <c r="C752" s="198"/>
      <c r="D752" s="195">
        <f t="shared" si="22"/>
        <v>0</v>
      </c>
      <c r="F752" s="198"/>
      <c r="G752" s="198"/>
      <c r="H752" s="198"/>
      <c r="I752" s="198"/>
      <c r="J752" s="195">
        <f t="shared" si="23"/>
        <v>0</v>
      </c>
      <c r="N752" s="186"/>
    </row>
    <row r="753" spans="1:14" s="184" customFormat="1" ht="18.75" customHeight="1">
      <c r="A753" s="196">
        <v>2110799</v>
      </c>
      <c r="B753" s="197" t="s">
        <v>572</v>
      </c>
      <c r="C753" s="198"/>
      <c r="D753" s="195">
        <f t="shared" si="22"/>
        <v>0</v>
      </c>
      <c r="F753" s="198"/>
      <c r="G753" s="198"/>
      <c r="H753" s="198"/>
      <c r="I753" s="198"/>
      <c r="J753" s="195">
        <f t="shared" si="23"/>
        <v>0</v>
      </c>
      <c r="N753" s="186"/>
    </row>
    <row r="754" spans="1:14" s="184" customFormat="1" ht="18.75" customHeight="1">
      <c r="A754" s="196">
        <v>21108</v>
      </c>
      <c r="B754" s="197" t="s">
        <v>573</v>
      </c>
      <c r="C754" s="198">
        <f>SUM(C755:C756)</f>
        <v>0</v>
      </c>
      <c r="D754" s="195">
        <f t="shared" si="22"/>
        <v>0</v>
      </c>
      <c r="F754" s="198">
        <f>SUM(F755:F756)</f>
        <v>0</v>
      </c>
      <c r="G754" s="198">
        <f>SUM(G755:G756)</f>
        <v>0</v>
      </c>
      <c r="H754" s="198">
        <f>SUM(H755:H756)</f>
        <v>0</v>
      </c>
      <c r="I754" s="198">
        <f>SUM(I755:I756)</f>
        <v>0</v>
      </c>
      <c r="J754" s="195">
        <f t="shared" si="23"/>
        <v>0</v>
      </c>
      <c r="N754" s="186"/>
    </row>
    <row r="755" spans="1:14" s="184" customFormat="1" ht="18.75" customHeight="1">
      <c r="A755" s="196">
        <v>2110804</v>
      </c>
      <c r="B755" s="197" t="s">
        <v>574</v>
      </c>
      <c r="C755" s="198"/>
      <c r="D755" s="195">
        <f t="shared" si="22"/>
        <v>0</v>
      </c>
      <c r="F755" s="198"/>
      <c r="G755" s="198"/>
      <c r="H755" s="198"/>
      <c r="I755" s="198"/>
      <c r="J755" s="195">
        <f t="shared" si="23"/>
        <v>0</v>
      </c>
      <c r="N755" s="186"/>
    </row>
    <row r="756" spans="1:14" s="184" customFormat="1" ht="18.75" customHeight="1">
      <c r="A756" s="196">
        <v>2110899</v>
      </c>
      <c r="B756" s="197" t="s">
        <v>575</v>
      </c>
      <c r="C756" s="198"/>
      <c r="D756" s="195">
        <f t="shared" si="22"/>
        <v>0</v>
      </c>
      <c r="F756" s="198"/>
      <c r="G756" s="198"/>
      <c r="H756" s="198"/>
      <c r="I756" s="198"/>
      <c r="J756" s="195">
        <f t="shared" si="23"/>
        <v>0</v>
      </c>
      <c r="N756" s="186"/>
    </row>
    <row r="757" spans="1:14" s="184" customFormat="1" ht="18.75" customHeight="1">
      <c r="A757" s="196">
        <v>21109</v>
      </c>
      <c r="B757" s="197" t="s">
        <v>576</v>
      </c>
      <c r="C757" s="198"/>
      <c r="D757" s="195">
        <f t="shared" si="22"/>
        <v>0</v>
      </c>
      <c r="F757" s="198"/>
      <c r="G757" s="198"/>
      <c r="H757" s="198"/>
      <c r="I757" s="198"/>
      <c r="J757" s="195">
        <f t="shared" si="23"/>
        <v>0</v>
      </c>
      <c r="N757" s="186"/>
    </row>
    <row r="758" spans="1:14" s="184" customFormat="1" ht="18.75" customHeight="1">
      <c r="A758" s="196">
        <v>21110</v>
      </c>
      <c r="B758" s="197" t="s">
        <v>577</v>
      </c>
      <c r="C758" s="198">
        <v>3069</v>
      </c>
      <c r="D758" s="195">
        <f t="shared" si="22"/>
        <v>0</v>
      </c>
      <c r="F758" s="198"/>
      <c r="G758" s="198"/>
      <c r="H758" s="198"/>
      <c r="I758" s="198"/>
      <c r="J758" s="195">
        <f t="shared" si="23"/>
        <v>0</v>
      </c>
      <c r="N758" s="186"/>
    </row>
    <row r="759" spans="1:14" s="184" customFormat="1" ht="18.75" customHeight="1">
      <c r="A759" s="196">
        <v>21111</v>
      </c>
      <c r="B759" s="197" t="s">
        <v>578</v>
      </c>
      <c r="C759" s="198">
        <f>SUM(C760:C764)</f>
        <v>0</v>
      </c>
      <c r="D759" s="195">
        <f t="shared" si="22"/>
        <v>0</v>
      </c>
      <c r="F759" s="198">
        <f>SUM(F760:F764)</f>
        <v>0</v>
      </c>
      <c r="G759" s="198">
        <f>SUM(G760:G764)</f>
        <v>0</v>
      </c>
      <c r="H759" s="198">
        <f>SUM(H760:H764)</f>
        <v>0</v>
      </c>
      <c r="I759" s="198">
        <f>SUM(I760:I764)</f>
        <v>0</v>
      </c>
      <c r="J759" s="195">
        <f t="shared" si="23"/>
        <v>0</v>
      </c>
      <c r="N759" s="186"/>
    </row>
    <row r="760" spans="1:14" s="184" customFormat="1" ht="18.75" customHeight="1">
      <c r="A760" s="196">
        <v>2111101</v>
      </c>
      <c r="B760" s="197" t="s">
        <v>1192</v>
      </c>
      <c r="C760" s="198"/>
      <c r="D760" s="195">
        <f t="shared" si="22"/>
        <v>0</v>
      </c>
      <c r="F760" s="198"/>
      <c r="G760" s="198"/>
      <c r="H760" s="198"/>
      <c r="I760" s="198"/>
      <c r="J760" s="195">
        <f t="shared" si="23"/>
        <v>0</v>
      </c>
      <c r="N760" s="186"/>
    </row>
    <row r="761" spans="1:14" s="184" customFormat="1" ht="18.75" customHeight="1">
      <c r="A761" s="196">
        <v>2111102</v>
      </c>
      <c r="B761" s="197" t="s">
        <v>1193</v>
      </c>
      <c r="C761" s="198"/>
      <c r="D761" s="195">
        <f t="shared" si="22"/>
        <v>0</v>
      </c>
      <c r="F761" s="198"/>
      <c r="G761" s="198"/>
      <c r="H761" s="198"/>
      <c r="I761" s="198"/>
      <c r="J761" s="195">
        <f t="shared" si="23"/>
        <v>0</v>
      </c>
      <c r="N761" s="186"/>
    </row>
    <row r="762" spans="1:14" s="184" customFormat="1" ht="18.75" customHeight="1">
      <c r="A762" s="196">
        <v>2111103</v>
      </c>
      <c r="B762" s="197" t="s">
        <v>579</v>
      </c>
      <c r="C762" s="198"/>
      <c r="D762" s="195">
        <f t="shared" si="22"/>
        <v>0</v>
      </c>
      <c r="F762" s="198"/>
      <c r="G762" s="198"/>
      <c r="H762" s="198"/>
      <c r="I762" s="198"/>
      <c r="J762" s="195">
        <f t="shared" si="23"/>
        <v>0</v>
      </c>
      <c r="N762" s="186"/>
    </row>
    <row r="763" spans="1:14" s="184" customFormat="1" ht="18.75" customHeight="1">
      <c r="A763" s="196">
        <v>2111104</v>
      </c>
      <c r="B763" s="197" t="s">
        <v>580</v>
      </c>
      <c r="C763" s="198"/>
      <c r="D763" s="195">
        <f t="shared" si="22"/>
        <v>0</v>
      </c>
      <c r="F763" s="198"/>
      <c r="G763" s="198"/>
      <c r="H763" s="198"/>
      <c r="I763" s="198"/>
      <c r="J763" s="195">
        <f t="shared" si="23"/>
        <v>0</v>
      </c>
      <c r="N763" s="186"/>
    </row>
    <row r="764" spans="1:14" s="184" customFormat="1" ht="18.75" customHeight="1">
      <c r="A764" s="196">
        <v>2111199</v>
      </c>
      <c r="B764" s="197" t="s">
        <v>581</v>
      </c>
      <c r="C764" s="198"/>
      <c r="D764" s="195">
        <f t="shared" si="22"/>
        <v>0</v>
      </c>
      <c r="F764" s="198"/>
      <c r="G764" s="198"/>
      <c r="H764" s="198"/>
      <c r="I764" s="198"/>
      <c r="J764" s="195">
        <f t="shared" si="23"/>
        <v>0</v>
      </c>
      <c r="N764" s="186"/>
    </row>
    <row r="765" spans="1:14" s="184" customFormat="1" ht="18.75" customHeight="1">
      <c r="A765" s="196">
        <v>21112</v>
      </c>
      <c r="B765" s="197" t="s">
        <v>582</v>
      </c>
      <c r="C765" s="198"/>
      <c r="D765" s="195">
        <f t="shared" si="22"/>
        <v>0</v>
      </c>
      <c r="F765" s="198"/>
      <c r="G765" s="198"/>
      <c r="H765" s="198"/>
      <c r="I765" s="198"/>
      <c r="J765" s="195">
        <f t="shared" si="23"/>
        <v>0</v>
      </c>
      <c r="N765" s="186"/>
    </row>
    <row r="766" spans="1:14" s="184" customFormat="1" ht="18.75" customHeight="1">
      <c r="A766" s="196">
        <v>21113</v>
      </c>
      <c r="B766" s="197" t="s">
        <v>583</v>
      </c>
      <c r="C766" s="198"/>
      <c r="D766" s="195">
        <f t="shared" si="22"/>
        <v>0</v>
      </c>
      <c r="F766" s="198"/>
      <c r="G766" s="198"/>
      <c r="H766" s="198"/>
      <c r="I766" s="198"/>
      <c r="J766" s="195">
        <f t="shared" si="23"/>
        <v>0</v>
      </c>
      <c r="N766" s="186"/>
    </row>
    <row r="767" spans="1:14" s="184" customFormat="1" ht="18.75" customHeight="1">
      <c r="A767" s="196">
        <v>21114</v>
      </c>
      <c r="B767" s="197" t="s">
        <v>584</v>
      </c>
      <c r="C767" s="198">
        <f>SUM(C768:C781)</f>
        <v>0</v>
      </c>
      <c r="D767" s="195">
        <f t="shared" si="22"/>
        <v>0</v>
      </c>
      <c r="F767" s="198">
        <f>SUM(F768:F781)</f>
        <v>0</v>
      </c>
      <c r="G767" s="198">
        <f>SUM(G768:G781)</f>
        <v>0</v>
      </c>
      <c r="H767" s="198">
        <f>SUM(H768:H781)</f>
        <v>0</v>
      </c>
      <c r="I767" s="198">
        <f>SUM(I768:I781)</f>
        <v>0</v>
      </c>
      <c r="J767" s="195">
        <f t="shared" si="23"/>
        <v>0</v>
      </c>
      <c r="N767" s="186"/>
    </row>
    <row r="768" spans="1:14" s="184" customFormat="1" ht="18.75" customHeight="1">
      <c r="A768" s="196">
        <v>2111401</v>
      </c>
      <c r="B768" s="197" t="s">
        <v>79</v>
      </c>
      <c r="C768" s="198"/>
      <c r="D768" s="195">
        <f t="shared" si="22"/>
        <v>0</v>
      </c>
      <c r="F768" s="198"/>
      <c r="G768" s="198"/>
      <c r="H768" s="198"/>
      <c r="I768" s="198"/>
      <c r="J768" s="195">
        <f t="shared" si="23"/>
        <v>0</v>
      </c>
      <c r="N768" s="186"/>
    </row>
    <row r="769" spans="1:14" s="184" customFormat="1" ht="18.75" customHeight="1">
      <c r="A769" s="196">
        <v>2111402</v>
      </c>
      <c r="B769" s="197" t="s">
        <v>80</v>
      </c>
      <c r="C769" s="198"/>
      <c r="D769" s="195">
        <f t="shared" si="22"/>
        <v>0</v>
      </c>
      <c r="F769" s="198"/>
      <c r="G769" s="198"/>
      <c r="H769" s="198"/>
      <c r="I769" s="198"/>
      <c r="J769" s="195">
        <f t="shared" si="23"/>
        <v>0</v>
      </c>
      <c r="N769" s="186"/>
    </row>
    <row r="770" spans="1:14" s="184" customFormat="1" ht="18.75" customHeight="1">
      <c r="A770" s="196">
        <v>2111403</v>
      </c>
      <c r="B770" s="197" t="s">
        <v>81</v>
      </c>
      <c r="C770" s="198"/>
      <c r="D770" s="195">
        <f t="shared" si="22"/>
        <v>0</v>
      </c>
      <c r="F770" s="198"/>
      <c r="G770" s="198"/>
      <c r="H770" s="198"/>
      <c r="I770" s="198"/>
      <c r="J770" s="195">
        <f t="shared" si="23"/>
        <v>0</v>
      </c>
      <c r="N770" s="186"/>
    </row>
    <row r="771" spans="1:14" s="184" customFormat="1" ht="18.75" customHeight="1">
      <c r="A771" s="196">
        <v>2111404</v>
      </c>
      <c r="B771" s="197" t="s">
        <v>585</v>
      </c>
      <c r="C771" s="198"/>
      <c r="D771" s="195">
        <f t="shared" si="22"/>
        <v>0</v>
      </c>
      <c r="F771" s="198"/>
      <c r="G771" s="198"/>
      <c r="H771" s="198"/>
      <c r="I771" s="198"/>
      <c r="J771" s="195">
        <f t="shared" si="23"/>
        <v>0</v>
      </c>
      <c r="N771" s="186"/>
    </row>
    <row r="772" spans="1:14" s="184" customFormat="1" ht="18.75" customHeight="1">
      <c r="A772" s="196">
        <v>2111405</v>
      </c>
      <c r="B772" s="197" t="s">
        <v>586</v>
      </c>
      <c r="C772" s="198"/>
      <c r="D772" s="195">
        <f t="shared" si="22"/>
        <v>0</v>
      </c>
      <c r="F772" s="198"/>
      <c r="G772" s="198"/>
      <c r="H772" s="198"/>
      <c r="I772" s="198"/>
      <c r="J772" s="195">
        <f t="shared" si="23"/>
        <v>0</v>
      </c>
      <c r="N772" s="186"/>
    </row>
    <row r="773" spans="1:14" s="184" customFormat="1" ht="18.75" customHeight="1">
      <c r="A773" s="196">
        <v>2111406</v>
      </c>
      <c r="B773" s="197" t="s">
        <v>587</v>
      </c>
      <c r="C773" s="198"/>
      <c r="D773" s="195">
        <f t="shared" si="22"/>
        <v>0</v>
      </c>
      <c r="F773" s="198"/>
      <c r="G773" s="198"/>
      <c r="H773" s="198"/>
      <c r="I773" s="198"/>
      <c r="J773" s="195">
        <f t="shared" si="23"/>
        <v>0</v>
      </c>
      <c r="N773" s="186"/>
    </row>
    <row r="774" spans="1:14" s="184" customFormat="1" ht="18.75" customHeight="1">
      <c r="A774" s="196">
        <v>2111407</v>
      </c>
      <c r="B774" s="197" t="s">
        <v>588</v>
      </c>
      <c r="C774" s="198"/>
      <c r="D774" s="195">
        <f t="shared" ref="D774:D838" si="24">J774</f>
        <v>0</v>
      </c>
      <c r="F774" s="198"/>
      <c r="G774" s="198"/>
      <c r="H774" s="198"/>
      <c r="I774" s="198"/>
      <c r="J774" s="195">
        <f t="shared" ref="J774:J837" si="25">SUM(F774:I774)</f>
        <v>0</v>
      </c>
      <c r="N774" s="186"/>
    </row>
    <row r="775" spans="1:14" s="184" customFormat="1" ht="18.75" customHeight="1">
      <c r="A775" s="196">
        <v>2111408</v>
      </c>
      <c r="B775" s="197" t="s">
        <v>589</v>
      </c>
      <c r="C775" s="198"/>
      <c r="D775" s="195">
        <f t="shared" si="24"/>
        <v>0</v>
      </c>
      <c r="F775" s="198"/>
      <c r="G775" s="198"/>
      <c r="H775" s="198"/>
      <c r="I775" s="198"/>
      <c r="J775" s="195">
        <f t="shared" si="25"/>
        <v>0</v>
      </c>
      <c r="N775" s="186"/>
    </row>
    <row r="776" spans="1:14" s="184" customFormat="1" ht="18.75" customHeight="1">
      <c r="A776" s="196">
        <v>2111409</v>
      </c>
      <c r="B776" s="197" t="s">
        <v>590</v>
      </c>
      <c r="C776" s="198"/>
      <c r="D776" s="195">
        <f t="shared" si="24"/>
        <v>0</v>
      </c>
      <c r="F776" s="198"/>
      <c r="G776" s="198"/>
      <c r="H776" s="198"/>
      <c r="I776" s="198"/>
      <c r="J776" s="195">
        <f t="shared" si="25"/>
        <v>0</v>
      </c>
      <c r="N776" s="186"/>
    </row>
    <row r="777" spans="1:14" s="184" customFormat="1" ht="18.75" customHeight="1">
      <c r="A777" s="196">
        <v>2111410</v>
      </c>
      <c r="B777" s="197" t="s">
        <v>591</v>
      </c>
      <c r="C777" s="198"/>
      <c r="D777" s="195">
        <f t="shared" si="24"/>
        <v>0</v>
      </c>
      <c r="F777" s="198"/>
      <c r="G777" s="198"/>
      <c r="H777" s="198"/>
      <c r="I777" s="198"/>
      <c r="J777" s="195">
        <f t="shared" si="25"/>
        <v>0</v>
      </c>
      <c r="N777" s="186"/>
    </row>
    <row r="778" spans="1:14" s="184" customFormat="1" ht="18.75" customHeight="1">
      <c r="A778" s="196">
        <v>2111411</v>
      </c>
      <c r="B778" s="197" t="s">
        <v>122</v>
      </c>
      <c r="C778" s="198"/>
      <c r="D778" s="195">
        <f t="shared" si="24"/>
        <v>0</v>
      </c>
      <c r="F778" s="198"/>
      <c r="G778" s="198"/>
      <c r="H778" s="198"/>
      <c r="I778" s="198"/>
      <c r="J778" s="195">
        <f t="shared" si="25"/>
        <v>0</v>
      </c>
      <c r="N778" s="186"/>
    </row>
    <row r="779" spans="1:14" s="184" customFormat="1" ht="18.75" customHeight="1">
      <c r="A779" s="196">
        <v>2111413</v>
      </c>
      <c r="B779" s="197" t="s">
        <v>592</v>
      </c>
      <c r="C779" s="198"/>
      <c r="D779" s="195">
        <f t="shared" si="24"/>
        <v>0</v>
      </c>
      <c r="F779" s="198"/>
      <c r="G779" s="198"/>
      <c r="H779" s="198"/>
      <c r="I779" s="198"/>
      <c r="J779" s="195">
        <f t="shared" si="25"/>
        <v>0</v>
      </c>
      <c r="N779" s="186"/>
    </row>
    <row r="780" spans="1:14" s="184" customFormat="1" ht="18.75" customHeight="1">
      <c r="A780" s="196">
        <v>2111450</v>
      </c>
      <c r="B780" s="197" t="s">
        <v>88</v>
      </c>
      <c r="C780" s="198"/>
      <c r="D780" s="195">
        <f t="shared" si="24"/>
        <v>0</v>
      </c>
      <c r="F780" s="198"/>
      <c r="G780" s="198"/>
      <c r="H780" s="198"/>
      <c r="I780" s="198"/>
      <c r="J780" s="195">
        <f t="shared" si="25"/>
        <v>0</v>
      </c>
      <c r="N780" s="186"/>
    </row>
    <row r="781" spans="1:14" s="184" customFormat="1" ht="18.75" customHeight="1">
      <c r="A781" s="196">
        <v>2111499</v>
      </c>
      <c r="B781" s="197" t="s">
        <v>593</v>
      </c>
      <c r="C781" s="198"/>
      <c r="D781" s="195">
        <f t="shared" si="24"/>
        <v>0</v>
      </c>
      <c r="F781" s="198"/>
      <c r="G781" s="198"/>
      <c r="H781" s="198"/>
      <c r="I781" s="198"/>
      <c r="J781" s="195">
        <f t="shared" si="25"/>
        <v>0</v>
      </c>
      <c r="N781" s="186"/>
    </row>
    <row r="782" spans="1:14" s="184" customFormat="1" ht="18.75" customHeight="1">
      <c r="A782" s="196">
        <v>21199</v>
      </c>
      <c r="B782" s="197" t="s">
        <v>594</v>
      </c>
      <c r="C782" s="198"/>
      <c r="D782" s="195">
        <f t="shared" si="24"/>
        <v>0</v>
      </c>
      <c r="F782" s="198"/>
      <c r="G782" s="198"/>
      <c r="H782" s="198"/>
      <c r="I782" s="198"/>
      <c r="J782" s="195">
        <f t="shared" si="25"/>
        <v>0</v>
      </c>
      <c r="N782" s="186"/>
    </row>
    <row r="783" spans="1:14" s="184" customFormat="1" ht="18.75" customHeight="1">
      <c r="A783" s="196">
        <v>212</v>
      </c>
      <c r="B783" s="197" t="s">
        <v>595</v>
      </c>
      <c r="C783" s="198">
        <f>SUM(C784,C795,C796,C799,C800,C801)</f>
        <v>16060</v>
      </c>
      <c r="D783" s="195">
        <f t="shared" si="24"/>
        <v>5364</v>
      </c>
      <c r="F783" s="198">
        <f>SUM(F784,F795,F796,F799,F800,F801)</f>
        <v>3706</v>
      </c>
      <c r="G783" s="198">
        <f>SUM(G784,G795,G796,G799,G800,G801)</f>
        <v>0</v>
      </c>
      <c r="H783" s="198">
        <f>SUM(H784,H795,H796,H799,H800,H801)</f>
        <v>0</v>
      </c>
      <c r="I783" s="198">
        <f>SUM(I784,I795,I796,I799,I800,I801)</f>
        <v>1658</v>
      </c>
      <c r="J783" s="195">
        <f t="shared" si="25"/>
        <v>5364</v>
      </c>
      <c r="N783" s="186"/>
    </row>
    <row r="784" spans="1:14" s="184" customFormat="1" ht="18.75" customHeight="1">
      <c r="A784" s="196">
        <v>21201</v>
      </c>
      <c r="B784" s="197" t="s">
        <v>1194</v>
      </c>
      <c r="C784" s="198">
        <f>SUM(C785:C794)</f>
        <v>850</v>
      </c>
      <c r="D784" s="195">
        <f t="shared" si="24"/>
        <v>1924</v>
      </c>
      <c r="F784" s="198">
        <f>SUM(F785:F794)</f>
        <v>1924</v>
      </c>
      <c r="G784" s="198">
        <f>SUM(G785:G794)</f>
        <v>0</v>
      </c>
      <c r="H784" s="198">
        <f>SUM(H785:H794)</f>
        <v>0</v>
      </c>
      <c r="I784" s="198">
        <f>SUM(I785:I794)</f>
        <v>0</v>
      </c>
      <c r="J784" s="195">
        <f t="shared" si="25"/>
        <v>1924</v>
      </c>
      <c r="N784" s="186"/>
    </row>
    <row r="785" spans="1:14" s="184" customFormat="1" ht="18.75" customHeight="1">
      <c r="A785" s="196">
        <v>2120101</v>
      </c>
      <c r="B785" s="197" t="s">
        <v>79</v>
      </c>
      <c r="C785" s="198">
        <v>424</v>
      </c>
      <c r="D785" s="195">
        <f t="shared" si="24"/>
        <v>624</v>
      </c>
      <c r="F785" s="198">
        <v>624</v>
      </c>
      <c r="G785" s="198"/>
      <c r="H785" s="198"/>
      <c r="I785" s="198"/>
      <c r="J785" s="195">
        <f t="shared" si="25"/>
        <v>624</v>
      </c>
      <c r="N785" s="186"/>
    </row>
    <row r="786" spans="1:14" s="184" customFormat="1" ht="18.75" customHeight="1">
      <c r="A786" s="196">
        <v>2120102</v>
      </c>
      <c r="B786" s="197" t="s">
        <v>80</v>
      </c>
      <c r="C786" s="198">
        <v>110</v>
      </c>
      <c r="D786" s="195">
        <f t="shared" si="24"/>
        <v>810</v>
      </c>
      <c r="F786" s="198">
        <v>810</v>
      </c>
      <c r="G786" s="198"/>
      <c r="H786" s="198"/>
      <c r="I786" s="198"/>
      <c r="J786" s="195">
        <f t="shared" si="25"/>
        <v>810</v>
      </c>
      <c r="N786" s="186"/>
    </row>
    <row r="787" spans="1:14" s="184" customFormat="1" ht="18.75" customHeight="1">
      <c r="A787" s="196">
        <v>2120103</v>
      </c>
      <c r="B787" s="197" t="s">
        <v>81</v>
      </c>
      <c r="C787" s="198"/>
      <c r="D787" s="195">
        <f t="shared" si="24"/>
        <v>50</v>
      </c>
      <c r="F787" s="198">
        <v>50</v>
      </c>
      <c r="G787" s="198"/>
      <c r="H787" s="198"/>
      <c r="I787" s="198"/>
      <c r="J787" s="195">
        <f t="shared" si="25"/>
        <v>50</v>
      </c>
      <c r="N787" s="186"/>
    </row>
    <row r="788" spans="1:14" s="184" customFormat="1" ht="18.75" customHeight="1">
      <c r="A788" s="196">
        <v>2120104</v>
      </c>
      <c r="B788" s="197" t="s">
        <v>1195</v>
      </c>
      <c r="C788" s="198">
        <v>176</v>
      </c>
      <c r="D788" s="195">
        <f t="shared" si="24"/>
        <v>139</v>
      </c>
      <c r="F788" s="198">
        <v>139</v>
      </c>
      <c r="G788" s="198"/>
      <c r="H788" s="198"/>
      <c r="I788" s="198"/>
      <c r="J788" s="195">
        <f t="shared" si="25"/>
        <v>139</v>
      </c>
      <c r="N788" s="186"/>
    </row>
    <row r="789" spans="1:14" s="184" customFormat="1" ht="18.75" customHeight="1">
      <c r="A789" s="196">
        <v>2120105</v>
      </c>
      <c r="B789" s="197" t="s">
        <v>1196</v>
      </c>
      <c r="C789" s="198"/>
      <c r="D789" s="195">
        <f t="shared" si="24"/>
        <v>0</v>
      </c>
      <c r="F789" s="198"/>
      <c r="G789" s="198"/>
      <c r="H789" s="198"/>
      <c r="I789" s="198"/>
      <c r="J789" s="195">
        <f t="shared" si="25"/>
        <v>0</v>
      </c>
      <c r="N789" s="186"/>
    </row>
    <row r="790" spans="1:14" s="184" customFormat="1" ht="18.75" customHeight="1">
      <c r="A790" s="196">
        <v>2120106</v>
      </c>
      <c r="B790" s="197" t="s">
        <v>1197</v>
      </c>
      <c r="C790" s="198">
        <v>50</v>
      </c>
      <c r="D790" s="195">
        <f t="shared" si="24"/>
        <v>40</v>
      </c>
      <c r="F790" s="198">
        <v>40</v>
      </c>
      <c r="G790" s="198"/>
      <c r="H790" s="198"/>
      <c r="I790" s="198"/>
      <c r="J790" s="195">
        <f t="shared" si="25"/>
        <v>40</v>
      </c>
      <c r="N790" s="186"/>
    </row>
    <row r="791" spans="1:14" s="184" customFormat="1" ht="18.75" customHeight="1">
      <c r="A791" s="196">
        <v>2120107</v>
      </c>
      <c r="B791" s="197" t="s">
        <v>1198</v>
      </c>
      <c r="C791" s="198"/>
      <c r="D791" s="195">
        <f t="shared" si="24"/>
        <v>0</v>
      </c>
      <c r="F791" s="198"/>
      <c r="G791" s="198"/>
      <c r="H791" s="198"/>
      <c r="I791" s="198"/>
      <c r="J791" s="195">
        <f t="shared" si="25"/>
        <v>0</v>
      </c>
      <c r="N791" s="186"/>
    </row>
    <row r="792" spans="1:14" s="184" customFormat="1" ht="18.75" customHeight="1">
      <c r="A792" s="196">
        <v>2120109</v>
      </c>
      <c r="B792" s="197" t="s">
        <v>1199</v>
      </c>
      <c r="C792" s="198"/>
      <c r="D792" s="195">
        <f t="shared" si="24"/>
        <v>0</v>
      </c>
      <c r="F792" s="198"/>
      <c r="G792" s="198"/>
      <c r="H792" s="198"/>
      <c r="I792" s="198"/>
      <c r="J792" s="195">
        <f t="shared" si="25"/>
        <v>0</v>
      </c>
      <c r="N792" s="186"/>
    </row>
    <row r="793" spans="1:14" s="184" customFormat="1" ht="18.75" customHeight="1">
      <c r="A793" s="196">
        <v>2120110</v>
      </c>
      <c r="B793" s="197" t="s">
        <v>1200</v>
      </c>
      <c r="C793" s="198"/>
      <c r="D793" s="195">
        <f t="shared" si="24"/>
        <v>0</v>
      </c>
      <c r="F793" s="198"/>
      <c r="G793" s="198"/>
      <c r="H793" s="198"/>
      <c r="I793" s="198"/>
      <c r="J793" s="195">
        <f t="shared" si="25"/>
        <v>0</v>
      </c>
      <c r="N793" s="186"/>
    </row>
    <row r="794" spans="1:14" s="184" customFormat="1" ht="18.75" customHeight="1">
      <c r="A794" s="196">
        <v>2120199</v>
      </c>
      <c r="B794" s="197" t="s">
        <v>1201</v>
      </c>
      <c r="C794" s="198">
        <v>90</v>
      </c>
      <c r="D794" s="195">
        <f t="shared" si="24"/>
        <v>261</v>
      </c>
      <c r="F794" s="198">
        <v>261</v>
      </c>
      <c r="G794" s="198"/>
      <c r="H794" s="198"/>
      <c r="I794" s="198"/>
      <c r="J794" s="195">
        <f t="shared" si="25"/>
        <v>261</v>
      </c>
      <c r="N794" s="186"/>
    </row>
    <row r="795" spans="1:14" s="184" customFormat="1" ht="18.75" customHeight="1">
      <c r="A795" s="196">
        <v>21202</v>
      </c>
      <c r="B795" s="197" t="s">
        <v>1202</v>
      </c>
      <c r="C795" s="198"/>
      <c r="D795" s="195">
        <f t="shared" si="24"/>
        <v>20</v>
      </c>
      <c r="F795" s="198">
        <v>20</v>
      </c>
      <c r="G795" s="198"/>
      <c r="H795" s="198"/>
      <c r="I795" s="198"/>
      <c r="J795" s="195">
        <f t="shared" si="25"/>
        <v>20</v>
      </c>
      <c r="N795" s="186"/>
    </row>
    <row r="796" spans="1:14" s="184" customFormat="1" ht="18.75" customHeight="1">
      <c r="A796" s="196">
        <v>21203</v>
      </c>
      <c r="B796" s="197" t="s">
        <v>1203</v>
      </c>
      <c r="C796" s="198">
        <f>SUM(C797:C798)</f>
        <v>338</v>
      </c>
      <c r="D796" s="195">
        <f t="shared" si="24"/>
        <v>2800</v>
      </c>
      <c r="F796" s="198">
        <f>SUM(F797:F798)</f>
        <v>1142</v>
      </c>
      <c r="G796" s="198">
        <f>SUM(G797:G798)</f>
        <v>0</v>
      </c>
      <c r="H796" s="198">
        <f>SUM(H797:H798)</f>
        <v>0</v>
      </c>
      <c r="I796" s="198">
        <f>SUM(I797:I798)</f>
        <v>1658</v>
      </c>
      <c r="J796" s="195">
        <f t="shared" si="25"/>
        <v>2800</v>
      </c>
      <c r="N796" s="186"/>
    </row>
    <row r="797" spans="1:14" s="184" customFormat="1" ht="18.75" customHeight="1">
      <c r="A797" s="196">
        <v>2120303</v>
      </c>
      <c r="B797" s="197" t="s">
        <v>1204</v>
      </c>
      <c r="C797" s="198"/>
      <c r="D797" s="195">
        <f t="shared" si="24"/>
        <v>100</v>
      </c>
      <c r="F797" s="198">
        <v>100</v>
      </c>
      <c r="G797" s="198"/>
      <c r="H797" s="198"/>
      <c r="I797" s="198"/>
      <c r="J797" s="195">
        <f t="shared" si="25"/>
        <v>100</v>
      </c>
      <c r="N797" s="186"/>
    </row>
    <row r="798" spans="1:14" s="184" customFormat="1" ht="18.75" customHeight="1">
      <c r="A798" s="196">
        <v>2120399</v>
      </c>
      <c r="B798" s="197" t="s">
        <v>1205</v>
      </c>
      <c r="C798" s="198">
        <v>338</v>
      </c>
      <c r="D798" s="195">
        <f t="shared" si="24"/>
        <v>2700</v>
      </c>
      <c r="F798" s="198">
        <v>1042</v>
      </c>
      <c r="G798" s="198"/>
      <c r="H798" s="198"/>
      <c r="I798" s="198">
        <v>1658</v>
      </c>
      <c r="J798" s="195">
        <f t="shared" si="25"/>
        <v>2700</v>
      </c>
      <c r="N798" s="186"/>
    </row>
    <row r="799" spans="1:14" s="184" customFormat="1" ht="18.75" customHeight="1">
      <c r="A799" s="196">
        <v>21205</v>
      </c>
      <c r="B799" s="197" t="s">
        <v>1206</v>
      </c>
      <c r="C799" s="198">
        <v>70</v>
      </c>
      <c r="D799" s="195">
        <f t="shared" si="24"/>
        <v>0</v>
      </c>
      <c r="F799" s="198"/>
      <c r="G799" s="198"/>
      <c r="H799" s="198"/>
      <c r="I799" s="198"/>
      <c r="J799" s="195">
        <f t="shared" si="25"/>
        <v>0</v>
      </c>
      <c r="N799" s="186"/>
    </row>
    <row r="800" spans="1:14" s="184" customFormat="1" ht="18.75" customHeight="1">
      <c r="A800" s="196">
        <v>21206</v>
      </c>
      <c r="B800" s="197" t="s">
        <v>1207</v>
      </c>
      <c r="C800" s="198"/>
      <c r="D800" s="195">
        <f t="shared" si="24"/>
        <v>0</v>
      </c>
      <c r="F800" s="198"/>
      <c r="G800" s="198"/>
      <c r="H800" s="198"/>
      <c r="I800" s="198"/>
      <c r="J800" s="195">
        <f t="shared" si="25"/>
        <v>0</v>
      </c>
      <c r="N800" s="186"/>
    </row>
    <row r="801" spans="1:14" s="184" customFormat="1" ht="18.75" customHeight="1">
      <c r="A801" s="196">
        <v>21299</v>
      </c>
      <c r="B801" s="197" t="s">
        <v>1208</v>
      </c>
      <c r="C801" s="198">
        <v>14802</v>
      </c>
      <c r="D801" s="195">
        <f t="shared" si="24"/>
        <v>620</v>
      </c>
      <c r="F801" s="198">
        <v>620</v>
      </c>
      <c r="G801" s="198"/>
      <c r="H801" s="198"/>
      <c r="I801" s="198"/>
      <c r="J801" s="195">
        <f t="shared" si="25"/>
        <v>620</v>
      </c>
      <c r="N801" s="186"/>
    </row>
    <row r="802" spans="1:14" s="184" customFormat="1" ht="18.75" customHeight="1">
      <c r="A802" s="196">
        <v>213</v>
      </c>
      <c r="B802" s="197" t="s">
        <v>599</v>
      </c>
      <c r="C802" s="198">
        <f>SUM(C803,C829,C854,C880,C891,C902,C908,C915,C922,C925)</f>
        <v>21387</v>
      </c>
      <c r="D802" s="195">
        <f t="shared" si="24"/>
        <v>9111</v>
      </c>
      <c r="F802" s="198">
        <f>SUM(F803,F829,F854,F880,F891,F902,F908,F915,F922,F925)</f>
        <v>6674</v>
      </c>
      <c r="G802" s="198">
        <f>SUM(G803,G829,G854,G880,G891,G902,G908,G915,G922,G925)</f>
        <v>1075</v>
      </c>
      <c r="H802" s="198">
        <f>SUM(H803,H829,H854,H880,H891,H902,H908,H915,H922,H925)</f>
        <v>0</v>
      </c>
      <c r="I802" s="198">
        <f>SUM(I803,I829,I854,I880,I891,I902,I908,I915,I922,I925)</f>
        <v>1362</v>
      </c>
      <c r="J802" s="195">
        <f t="shared" si="25"/>
        <v>9111</v>
      </c>
      <c r="N802" s="186"/>
    </row>
    <row r="803" spans="1:14" s="184" customFormat="1" ht="18.75" customHeight="1">
      <c r="A803" s="196">
        <v>21301</v>
      </c>
      <c r="B803" s="197" t="s">
        <v>600</v>
      </c>
      <c r="C803" s="198">
        <f>SUM(C804:C828)</f>
        <v>6623</v>
      </c>
      <c r="D803" s="195">
        <f t="shared" si="24"/>
        <v>2633</v>
      </c>
      <c r="F803" s="198">
        <f>SUM(F804:F828)</f>
        <v>2633</v>
      </c>
      <c r="G803" s="198">
        <f>SUM(G804:G828)</f>
        <v>0</v>
      </c>
      <c r="H803" s="198">
        <f>SUM(H804:H828)</f>
        <v>0</v>
      </c>
      <c r="I803" s="198">
        <f>SUM(I804:I828)</f>
        <v>0</v>
      </c>
      <c r="J803" s="195">
        <f t="shared" si="25"/>
        <v>2633</v>
      </c>
      <c r="N803" s="186"/>
    </row>
    <row r="804" spans="1:14" s="184" customFormat="1" ht="18.75" customHeight="1">
      <c r="A804" s="196">
        <v>2130101</v>
      </c>
      <c r="B804" s="197" t="s">
        <v>596</v>
      </c>
      <c r="C804" s="198">
        <v>46</v>
      </c>
      <c r="D804" s="195">
        <f t="shared" si="24"/>
        <v>111</v>
      </c>
      <c r="F804" s="198">
        <v>111</v>
      </c>
      <c r="G804" s="198"/>
      <c r="H804" s="198"/>
      <c r="I804" s="198"/>
      <c r="J804" s="195">
        <f t="shared" si="25"/>
        <v>111</v>
      </c>
      <c r="N804" s="186"/>
    </row>
    <row r="805" spans="1:14" s="184" customFormat="1" ht="18.75" customHeight="1">
      <c r="A805" s="196">
        <v>2130102</v>
      </c>
      <c r="B805" s="197" t="s">
        <v>597</v>
      </c>
      <c r="C805" s="198">
        <v>122</v>
      </c>
      <c r="D805" s="195">
        <f t="shared" si="24"/>
        <v>391</v>
      </c>
      <c r="F805" s="198">
        <v>391</v>
      </c>
      <c r="G805" s="198"/>
      <c r="H805" s="198"/>
      <c r="I805" s="198"/>
      <c r="J805" s="195">
        <f t="shared" si="25"/>
        <v>391</v>
      </c>
      <c r="N805" s="186"/>
    </row>
    <row r="806" spans="1:14" s="184" customFormat="1" ht="18.75" customHeight="1">
      <c r="A806" s="196">
        <v>2130103</v>
      </c>
      <c r="B806" s="197" t="s">
        <v>598</v>
      </c>
      <c r="C806" s="198">
        <v>10</v>
      </c>
      <c r="D806" s="195">
        <f t="shared" si="24"/>
        <v>0</v>
      </c>
      <c r="F806" s="198"/>
      <c r="G806" s="198"/>
      <c r="H806" s="198"/>
      <c r="I806" s="198"/>
      <c r="J806" s="195">
        <f t="shared" si="25"/>
        <v>0</v>
      </c>
      <c r="N806" s="186"/>
    </row>
    <row r="807" spans="1:14" s="184" customFormat="1" ht="18.75" customHeight="1">
      <c r="A807" s="196">
        <v>2130104</v>
      </c>
      <c r="B807" s="197" t="s">
        <v>601</v>
      </c>
      <c r="C807" s="198">
        <v>152</v>
      </c>
      <c r="D807" s="195">
        <f t="shared" si="24"/>
        <v>766</v>
      </c>
      <c r="F807" s="198">
        <v>766</v>
      </c>
      <c r="G807" s="198"/>
      <c r="H807" s="198"/>
      <c r="I807" s="198"/>
      <c r="J807" s="195">
        <f t="shared" si="25"/>
        <v>766</v>
      </c>
      <c r="N807" s="186"/>
    </row>
    <row r="808" spans="1:14" s="184" customFormat="1" ht="18.75" customHeight="1">
      <c r="A808" s="196">
        <v>2130105</v>
      </c>
      <c r="B808" s="197" t="s">
        <v>602</v>
      </c>
      <c r="C808" s="198"/>
      <c r="D808" s="195">
        <f t="shared" si="24"/>
        <v>0</v>
      </c>
      <c r="F808" s="198"/>
      <c r="G808" s="198"/>
      <c r="H808" s="198"/>
      <c r="I808" s="198"/>
      <c r="J808" s="195">
        <f t="shared" si="25"/>
        <v>0</v>
      </c>
      <c r="N808" s="186"/>
    </row>
    <row r="809" spans="1:14" s="184" customFormat="1" ht="18.75" customHeight="1">
      <c r="A809" s="196">
        <v>2130106</v>
      </c>
      <c r="B809" s="197" t="s">
        <v>603</v>
      </c>
      <c r="C809" s="198"/>
      <c r="D809" s="195">
        <f t="shared" si="24"/>
        <v>126</v>
      </c>
      <c r="F809" s="198">
        <v>126</v>
      </c>
      <c r="G809" s="198"/>
      <c r="H809" s="198"/>
      <c r="I809" s="198"/>
      <c r="J809" s="195">
        <f t="shared" si="25"/>
        <v>126</v>
      </c>
      <c r="N809" s="186"/>
    </row>
    <row r="810" spans="1:14" s="184" customFormat="1" ht="18.75" customHeight="1">
      <c r="A810" s="196">
        <v>2130108</v>
      </c>
      <c r="B810" s="197" t="s">
        <v>604</v>
      </c>
      <c r="C810" s="198">
        <v>481</v>
      </c>
      <c r="D810" s="195">
        <f t="shared" si="24"/>
        <v>140</v>
      </c>
      <c r="F810" s="198">
        <v>140</v>
      </c>
      <c r="G810" s="198"/>
      <c r="H810" s="198"/>
      <c r="I810" s="198"/>
      <c r="J810" s="195">
        <f t="shared" si="25"/>
        <v>140</v>
      </c>
      <c r="N810" s="186"/>
    </row>
    <row r="811" spans="1:14" s="184" customFormat="1" ht="18.75" customHeight="1">
      <c r="A811" s="196">
        <v>2130109</v>
      </c>
      <c r="B811" s="197" t="s">
        <v>605</v>
      </c>
      <c r="C811" s="198"/>
      <c r="D811" s="195">
        <f t="shared" si="24"/>
        <v>105</v>
      </c>
      <c r="F811" s="198">
        <v>105</v>
      </c>
      <c r="G811" s="198"/>
      <c r="H811" s="198"/>
      <c r="I811" s="198"/>
      <c r="J811" s="195">
        <f t="shared" si="25"/>
        <v>105</v>
      </c>
      <c r="N811" s="186"/>
    </row>
    <row r="812" spans="1:14" s="184" customFormat="1" ht="18.75" customHeight="1">
      <c r="A812" s="196">
        <v>2130110</v>
      </c>
      <c r="B812" s="197" t="s">
        <v>606</v>
      </c>
      <c r="C812" s="198">
        <v>10</v>
      </c>
      <c r="D812" s="195">
        <f t="shared" si="24"/>
        <v>8</v>
      </c>
      <c r="F812" s="198">
        <v>8</v>
      </c>
      <c r="G812" s="198"/>
      <c r="H812" s="198"/>
      <c r="I812" s="198"/>
      <c r="J812" s="195">
        <f t="shared" si="25"/>
        <v>8</v>
      </c>
      <c r="N812" s="186"/>
    </row>
    <row r="813" spans="1:14" s="184" customFormat="1" ht="18.75" customHeight="1">
      <c r="A813" s="196">
        <v>2130111</v>
      </c>
      <c r="B813" s="197" t="s">
        <v>607</v>
      </c>
      <c r="C813" s="198"/>
      <c r="D813" s="195">
        <f t="shared" si="24"/>
        <v>0</v>
      </c>
      <c r="F813" s="198"/>
      <c r="G813" s="198"/>
      <c r="H813" s="198"/>
      <c r="I813" s="198"/>
      <c r="J813" s="195">
        <f t="shared" si="25"/>
        <v>0</v>
      </c>
      <c r="N813" s="186"/>
    </row>
    <row r="814" spans="1:14" s="184" customFormat="1" ht="18.75" customHeight="1">
      <c r="A814" s="196">
        <v>2130112</v>
      </c>
      <c r="B814" s="197" t="s">
        <v>608</v>
      </c>
      <c r="C814" s="198"/>
      <c r="D814" s="195">
        <f t="shared" si="24"/>
        <v>0</v>
      </c>
      <c r="F814" s="198"/>
      <c r="G814" s="198"/>
      <c r="H814" s="198"/>
      <c r="I814" s="198"/>
      <c r="J814" s="195">
        <f t="shared" si="25"/>
        <v>0</v>
      </c>
      <c r="N814" s="186"/>
    </row>
    <row r="815" spans="1:14" s="184" customFormat="1" ht="18.75" customHeight="1">
      <c r="A815" s="196">
        <v>2130114</v>
      </c>
      <c r="B815" s="197" t="s">
        <v>609</v>
      </c>
      <c r="C815" s="198"/>
      <c r="D815" s="195">
        <f t="shared" si="24"/>
        <v>0</v>
      </c>
      <c r="F815" s="198"/>
      <c r="G815" s="198"/>
      <c r="H815" s="198"/>
      <c r="I815" s="198"/>
      <c r="J815" s="195">
        <f t="shared" si="25"/>
        <v>0</v>
      </c>
      <c r="N815" s="186"/>
    </row>
    <row r="816" spans="1:14" s="184" customFormat="1" ht="18.75" customHeight="1">
      <c r="A816" s="196">
        <v>2130119</v>
      </c>
      <c r="B816" s="197" t="s">
        <v>610</v>
      </c>
      <c r="C816" s="198">
        <v>144</v>
      </c>
      <c r="D816" s="195">
        <f t="shared" si="24"/>
        <v>0</v>
      </c>
      <c r="F816" s="198"/>
      <c r="G816" s="198"/>
      <c r="H816" s="198"/>
      <c r="I816" s="198"/>
      <c r="J816" s="195">
        <f t="shared" si="25"/>
        <v>0</v>
      </c>
      <c r="N816" s="186"/>
    </row>
    <row r="817" spans="1:14" s="184" customFormat="1" ht="18.75" customHeight="1">
      <c r="A817" s="196">
        <v>2130120</v>
      </c>
      <c r="B817" s="197" t="s">
        <v>611</v>
      </c>
      <c r="C817" s="198"/>
      <c r="D817" s="195">
        <f t="shared" si="24"/>
        <v>0</v>
      </c>
      <c r="F817" s="198"/>
      <c r="G817" s="198"/>
      <c r="H817" s="198"/>
      <c r="I817" s="198"/>
      <c r="J817" s="195">
        <f t="shared" si="25"/>
        <v>0</v>
      </c>
      <c r="N817" s="186"/>
    </row>
    <row r="818" spans="1:14" s="184" customFormat="1" ht="18.75" customHeight="1">
      <c r="A818" s="196">
        <v>2130121</v>
      </c>
      <c r="B818" s="197" t="s">
        <v>612</v>
      </c>
      <c r="C818" s="198"/>
      <c r="D818" s="195">
        <f t="shared" si="24"/>
        <v>0</v>
      </c>
      <c r="F818" s="198"/>
      <c r="G818" s="198"/>
      <c r="H818" s="198"/>
      <c r="I818" s="198"/>
      <c r="J818" s="195">
        <f t="shared" si="25"/>
        <v>0</v>
      </c>
      <c r="N818" s="186"/>
    </row>
    <row r="819" spans="1:14" s="184" customFormat="1" ht="18.75" customHeight="1">
      <c r="A819" s="196">
        <v>2130122</v>
      </c>
      <c r="B819" s="197" t="s">
        <v>613</v>
      </c>
      <c r="C819" s="198">
        <v>4020</v>
      </c>
      <c r="D819" s="195">
        <f t="shared" si="24"/>
        <v>540</v>
      </c>
      <c r="F819" s="198">
        <v>540</v>
      </c>
      <c r="G819" s="198"/>
      <c r="H819" s="198"/>
      <c r="I819" s="198"/>
      <c r="J819" s="195">
        <f t="shared" si="25"/>
        <v>540</v>
      </c>
      <c r="N819" s="186"/>
    </row>
    <row r="820" spans="1:14" s="184" customFormat="1" ht="18.75" customHeight="1">
      <c r="A820" s="196">
        <v>2130124</v>
      </c>
      <c r="B820" s="197" t="s">
        <v>614</v>
      </c>
      <c r="C820" s="198"/>
      <c r="D820" s="195">
        <f t="shared" si="24"/>
        <v>0</v>
      </c>
      <c r="F820" s="198"/>
      <c r="G820" s="198"/>
      <c r="H820" s="198"/>
      <c r="I820" s="198"/>
      <c r="J820" s="195">
        <f t="shared" si="25"/>
        <v>0</v>
      </c>
      <c r="N820" s="186"/>
    </row>
    <row r="821" spans="1:14" s="184" customFormat="1" ht="18.75" customHeight="1">
      <c r="A821" s="196">
        <v>2130125</v>
      </c>
      <c r="B821" s="197" t="s">
        <v>615</v>
      </c>
      <c r="C821" s="198"/>
      <c r="D821" s="195">
        <f t="shared" si="24"/>
        <v>0</v>
      </c>
      <c r="F821" s="198"/>
      <c r="G821" s="198"/>
      <c r="H821" s="198"/>
      <c r="I821" s="198"/>
      <c r="J821" s="195">
        <f t="shared" si="25"/>
        <v>0</v>
      </c>
      <c r="N821" s="186"/>
    </row>
    <row r="822" spans="1:14" s="184" customFormat="1" ht="18.75" customHeight="1">
      <c r="A822" s="196">
        <v>2130126</v>
      </c>
      <c r="B822" s="197" t="s">
        <v>616</v>
      </c>
      <c r="C822" s="198"/>
      <c r="D822" s="195">
        <f t="shared" si="24"/>
        <v>0</v>
      </c>
      <c r="F822" s="198"/>
      <c r="G822" s="198"/>
      <c r="H822" s="198"/>
      <c r="I822" s="198"/>
      <c r="J822" s="195">
        <f t="shared" si="25"/>
        <v>0</v>
      </c>
      <c r="N822" s="186"/>
    </row>
    <row r="823" spans="1:14" s="184" customFormat="1" ht="18.75" customHeight="1">
      <c r="A823" s="196">
        <v>2130135</v>
      </c>
      <c r="B823" s="197" t="s">
        <v>617</v>
      </c>
      <c r="C823" s="198">
        <v>22</v>
      </c>
      <c r="D823" s="195">
        <f t="shared" si="24"/>
        <v>0</v>
      </c>
      <c r="F823" s="198"/>
      <c r="G823" s="198"/>
      <c r="H823" s="198"/>
      <c r="I823" s="198"/>
      <c r="J823" s="195">
        <f t="shared" si="25"/>
        <v>0</v>
      </c>
      <c r="N823" s="186"/>
    </row>
    <row r="824" spans="1:14" s="184" customFormat="1" ht="18.75" customHeight="1">
      <c r="A824" s="196">
        <v>2130142</v>
      </c>
      <c r="B824" s="197" t="s">
        <v>618</v>
      </c>
      <c r="C824" s="198"/>
      <c r="D824" s="195">
        <f t="shared" si="24"/>
        <v>0</v>
      </c>
      <c r="F824" s="198"/>
      <c r="G824" s="198"/>
      <c r="H824" s="198"/>
      <c r="I824" s="198"/>
      <c r="J824" s="195">
        <f t="shared" si="25"/>
        <v>0</v>
      </c>
      <c r="N824" s="186"/>
    </row>
    <row r="825" spans="1:14" s="184" customFormat="1" ht="18.75" customHeight="1">
      <c r="A825" s="196">
        <v>2130148</v>
      </c>
      <c r="B825" s="197" t="s">
        <v>619</v>
      </c>
      <c r="C825" s="198"/>
      <c r="D825" s="195">
        <f t="shared" si="24"/>
        <v>0</v>
      </c>
      <c r="F825" s="198"/>
      <c r="G825" s="198"/>
      <c r="H825" s="198"/>
      <c r="I825" s="198"/>
      <c r="J825" s="195">
        <f t="shared" si="25"/>
        <v>0</v>
      </c>
      <c r="N825" s="186"/>
    </row>
    <row r="826" spans="1:14" s="184" customFormat="1" ht="18.75" customHeight="1">
      <c r="A826" s="196">
        <v>2130152</v>
      </c>
      <c r="B826" s="197" t="s">
        <v>620</v>
      </c>
      <c r="C826" s="198"/>
      <c r="D826" s="195">
        <f t="shared" si="24"/>
        <v>0</v>
      </c>
      <c r="F826" s="198"/>
      <c r="G826" s="198"/>
      <c r="H826" s="198"/>
      <c r="I826" s="198"/>
      <c r="J826" s="195">
        <f t="shared" si="25"/>
        <v>0</v>
      </c>
      <c r="N826" s="186"/>
    </row>
    <row r="827" spans="1:14" s="184" customFormat="1" ht="18.75" customHeight="1">
      <c r="A827" s="261" t="s">
        <v>1638</v>
      </c>
      <c r="B827" s="262" t="s">
        <v>1639</v>
      </c>
      <c r="C827" s="263"/>
      <c r="D827" s="264">
        <f t="shared" ref="D827" si="26">J827</f>
        <v>333</v>
      </c>
      <c r="F827" s="198">
        <v>333</v>
      </c>
      <c r="G827" s="198"/>
      <c r="H827" s="198"/>
      <c r="I827" s="198"/>
      <c r="J827" s="195">
        <f t="shared" si="25"/>
        <v>333</v>
      </c>
      <c r="N827" s="186"/>
    </row>
    <row r="828" spans="1:14" s="184" customFormat="1" ht="18.75" customHeight="1">
      <c r="A828" s="196">
        <v>2130199</v>
      </c>
      <c r="B828" s="197" t="s">
        <v>621</v>
      </c>
      <c r="C828" s="198">
        <v>1616</v>
      </c>
      <c r="D828" s="195">
        <f t="shared" si="24"/>
        <v>113</v>
      </c>
      <c r="F828" s="198">
        <v>113</v>
      </c>
      <c r="G828" s="198"/>
      <c r="H828" s="198"/>
      <c r="I828" s="198"/>
      <c r="J828" s="195">
        <f t="shared" si="25"/>
        <v>113</v>
      </c>
      <c r="N828" s="186"/>
    </row>
    <row r="829" spans="1:14" s="184" customFormat="1" ht="18.75" customHeight="1">
      <c r="A829" s="196">
        <v>21302</v>
      </c>
      <c r="B829" s="197" t="s">
        <v>1209</v>
      </c>
      <c r="C829" s="198">
        <f>SUM(C830:C853)</f>
        <v>3085</v>
      </c>
      <c r="D829" s="195">
        <f t="shared" si="24"/>
        <v>1967</v>
      </c>
      <c r="F829" s="198">
        <f>SUM(F830:F853)</f>
        <v>605</v>
      </c>
      <c r="G829" s="198">
        <f>SUM(G830:G853)</f>
        <v>0</v>
      </c>
      <c r="H829" s="198">
        <f>SUM(H830:H853)</f>
        <v>0</v>
      </c>
      <c r="I829" s="198">
        <f>SUM(I830:I853)</f>
        <v>1362</v>
      </c>
      <c r="J829" s="195">
        <f t="shared" si="25"/>
        <v>1967</v>
      </c>
      <c r="N829" s="186"/>
    </row>
    <row r="830" spans="1:14" s="184" customFormat="1" ht="18.75" customHeight="1">
      <c r="A830" s="196">
        <v>2130201</v>
      </c>
      <c r="B830" s="197" t="s">
        <v>596</v>
      </c>
      <c r="C830" s="198">
        <v>162</v>
      </c>
      <c r="D830" s="195">
        <f t="shared" si="24"/>
        <v>185</v>
      </c>
      <c r="F830" s="198">
        <v>185</v>
      </c>
      <c r="G830" s="198"/>
      <c r="H830" s="198"/>
      <c r="I830" s="198"/>
      <c r="J830" s="195">
        <f t="shared" si="25"/>
        <v>185</v>
      </c>
      <c r="N830" s="186"/>
    </row>
    <row r="831" spans="1:14" s="184" customFormat="1" ht="18.75" customHeight="1">
      <c r="A831" s="196">
        <v>2130202</v>
      </c>
      <c r="B831" s="197" t="s">
        <v>597</v>
      </c>
      <c r="C831" s="198">
        <v>22</v>
      </c>
      <c r="D831" s="195">
        <f t="shared" si="24"/>
        <v>0</v>
      </c>
      <c r="F831" s="198"/>
      <c r="G831" s="198"/>
      <c r="H831" s="198"/>
      <c r="I831" s="198"/>
      <c r="J831" s="195">
        <f t="shared" si="25"/>
        <v>0</v>
      </c>
      <c r="N831" s="186"/>
    </row>
    <row r="832" spans="1:14" s="184" customFormat="1" ht="18.75" customHeight="1">
      <c r="A832" s="196">
        <v>2130203</v>
      </c>
      <c r="B832" s="197" t="s">
        <v>598</v>
      </c>
      <c r="C832" s="198"/>
      <c r="D832" s="195">
        <f t="shared" si="24"/>
        <v>0</v>
      </c>
      <c r="F832" s="198"/>
      <c r="G832" s="198"/>
      <c r="H832" s="198"/>
      <c r="I832" s="198"/>
      <c r="J832" s="195">
        <f t="shared" si="25"/>
        <v>0</v>
      </c>
      <c r="N832" s="186"/>
    </row>
    <row r="833" spans="1:14" s="184" customFormat="1" ht="18.75" customHeight="1">
      <c r="A833" s="196">
        <v>2130204</v>
      </c>
      <c r="B833" s="204" t="s">
        <v>1210</v>
      </c>
      <c r="C833" s="198"/>
      <c r="D833" s="195">
        <f t="shared" si="24"/>
        <v>0</v>
      </c>
      <c r="F833" s="198"/>
      <c r="G833" s="198"/>
      <c r="H833" s="198"/>
      <c r="I833" s="198"/>
      <c r="J833" s="195">
        <f t="shared" si="25"/>
        <v>0</v>
      </c>
      <c r="N833" s="186"/>
    </row>
    <row r="834" spans="1:14" s="184" customFormat="1" ht="18.75" customHeight="1">
      <c r="A834" s="196">
        <v>2130205</v>
      </c>
      <c r="B834" s="197" t="s">
        <v>622</v>
      </c>
      <c r="C834" s="198">
        <v>748</v>
      </c>
      <c r="D834" s="195">
        <f t="shared" si="24"/>
        <v>962</v>
      </c>
      <c r="F834" s="198"/>
      <c r="G834" s="198"/>
      <c r="H834" s="198"/>
      <c r="I834" s="198">
        <v>962</v>
      </c>
      <c r="J834" s="195">
        <f t="shared" si="25"/>
        <v>962</v>
      </c>
      <c r="N834" s="186"/>
    </row>
    <row r="835" spans="1:14" s="184" customFormat="1" ht="18.75" customHeight="1">
      <c r="A835" s="196">
        <v>2130206</v>
      </c>
      <c r="B835" s="197" t="s">
        <v>1211</v>
      </c>
      <c r="C835" s="198"/>
      <c r="D835" s="195">
        <f t="shared" si="24"/>
        <v>25</v>
      </c>
      <c r="F835" s="198">
        <v>25</v>
      </c>
      <c r="G835" s="198"/>
      <c r="H835" s="198"/>
      <c r="I835" s="198"/>
      <c r="J835" s="195">
        <f t="shared" si="25"/>
        <v>25</v>
      </c>
      <c r="N835" s="186"/>
    </row>
    <row r="836" spans="1:14" s="184" customFormat="1" ht="18.75" customHeight="1">
      <c r="A836" s="196">
        <v>2130207</v>
      </c>
      <c r="B836" s="197" t="s">
        <v>623</v>
      </c>
      <c r="C836" s="198"/>
      <c r="D836" s="195">
        <f t="shared" si="24"/>
        <v>0</v>
      </c>
      <c r="F836" s="198"/>
      <c r="G836" s="198"/>
      <c r="H836" s="198"/>
      <c r="I836" s="198"/>
      <c r="J836" s="195">
        <f t="shared" si="25"/>
        <v>0</v>
      </c>
      <c r="N836" s="186"/>
    </row>
    <row r="837" spans="1:14" s="184" customFormat="1" ht="18.75" customHeight="1">
      <c r="A837" s="196">
        <v>2130209</v>
      </c>
      <c r="B837" s="197" t="s">
        <v>624</v>
      </c>
      <c r="C837" s="198"/>
      <c r="D837" s="195">
        <f t="shared" si="24"/>
        <v>0</v>
      </c>
      <c r="F837" s="198"/>
      <c r="G837" s="198"/>
      <c r="H837" s="198"/>
      <c r="I837" s="198"/>
      <c r="J837" s="195">
        <f t="shared" si="25"/>
        <v>0</v>
      </c>
      <c r="N837" s="186"/>
    </row>
    <row r="838" spans="1:14" s="184" customFormat="1" ht="18.75" customHeight="1">
      <c r="A838" s="196">
        <v>2130210</v>
      </c>
      <c r="B838" s="204" t="s">
        <v>1212</v>
      </c>
      <c r="C838" s="198"/>
      <c r="D838" s="195">
        <f t="shared" si="24"/>
        <v>0</v>
      </c>
      <c r="F838" s="198"/>
      <c r="G838" s="198"/>
      <c r="H838" s="198"/>
      <c r="I838" s="198"/>
      <c r="J838" s="195">
        <f t="shared" ref="J838:J901" si="27">SUM(F838:I838)</f>
        <v>0</v>
      </c>
      <c r="N838" s="186"/>
    </row>
    <row r="839" spans="1:14" s="184" customFormat="1" ht="18.75" customHeight="1">
      <c r="A839" s="196">
        <v>2130211</v>
      </c>
      <c r="B839" s="197" t="s">
        <v>625</v>
      </c>
      <c r="C839" s="198"/>
      <c r="D839" s="195">
        <f t="shared" ref="D839:D902" si="28">J839</f>
        <v>0</v>
      </c>
      <c r="F839" s="198"/>
      <c r="G839" s="198"/>
      <c r="H839" s="198"/>
      <c r="I839" s="198"/>
      <c r="J839" s="195">
        <f t="shared" si="27"/>
        <v>0</v>
      </c>
      <c r="N839" s="186"/>
    </row>
    <row r="840" spans="1:14" s="184" customFormat="1" ht="18.75" customHeight="1">
      <c r="A840" s="196">
        <v>2130212</v>
      </c>
      <c r="B840" s="197" t="s">
        <v>626</v>
      </c>
      <c r="C840" s="198"/>
      <c r="D840" s="195">
        <f t="shared" si="28"/>
        <v>0</v>
      </c>
      <c r="F840" s="198"/>
      <c r="G840" s="198"/>
      <c r="H840" s="198"/>
      <c r="I840" s="198"/>
      <c r="J840" s="195">
        <f t="shared" si="27"/>
        <v>0</v>
      </c>
      <c r="N840" s="186"/>
    </row>
    <row r="841" spans="1:14" s="184" customFormat="1" ht="18.75" customHeight="1">
      <c r="A841" s="196">
        <v>2130213</v>
      </c>
      <c r="B841" s="204" t="s">
        <v>1213</v>
      </c>
      <c r="C841" s="198">
        <v>5</v>
      </c>
      <c r="D841" s="195">
        <f t="shared" si="28"/>
        <v>0</v>
      </c>
      <c r="F841" s="198"/>
      <c r="G841" s="198"/>
      <c r="H841" s="198"/>
      <c r="I841" s="198"/>
      <c r="J841" s="195">
        <f t="shared" si="27"/>
        <v>0</v>
      </c>
      <c r="N841" s="186"/>
    </row>
    <row r="842" spans="1:14" s="184" customFormat="1" ht="18.75" customHeight="1">
      <c r="A842" s="196">
        <v>2130217</v>
      </c>
      <c r="B842" s="197" t="s">
        <v>627</v>
      </c>
      <c r="C842" s="198"/>
      <c r="D842" s="195">
        <f t="shared" si="28"/>
        <v>0</v>
      </c>
      <c r="F842" s="198"/>
      <c r="G842" s="198"/>
      <c r="H842" s="198"/>
      <c r="I842" s="198"/>
      <c r="J842" s="195">
        <f t="shared" si="27"/>
        <v>0</v>
      </c>
      <c r="N842" s="186"/>
    </row>
    <row r="843" spans="1:14" s="184" customFormat="1" ht="18.75" customHeight="1">
      <c r="A843" s="196">
        <v>2130220</v>
      </c>
      <c r="B843" s="204" t="s">
        <v>1214</v>
      </c>
      <c r="C843" s="198"/>
      <c r="D843" s="195">
        <f t="shared" si="28"/>
        <v>0</v>
      </c>
      <c r="F843" s="198"/>
      <c r="G843" s="198"/>
      <c r="H843" s="198"/>
      <c r="I843" s="198"/>
      <c r="J843" s="195">
        <f t="shared" si="27"/>
        <v>0</v>
      </c>
      <c r="N843" s="186"/>
    </row>
    <row r="844" spans="1:14" s="184" customFormat="1" ht="18.75" customHeight="1">
      <c r="A844" s="196">
        <v>2130221</v>
      </c>
      <c r="B844" s="204" t="s">
        <v>1215</v>
      </c>
      <c r="C844" s="198"/>
      <c r="D844" s="195">
        <f t="shared" si="28"/>
        <v>0</v>
      </c>
      <c r="F844" s="198"/>
      <c r="G844" s="198"/>
      <c r="H844" s="198"/>
      <c r="I844" s="198"/>
      <c r="J844" s="195">
        <f t="shared" si="27"/>
        <v>0</v>
      </c>
      <c r="N844" s="186"/>
    </row>
    <row r="845" spans="1:14" s="184" customFormat="1" ht="18.75" customHeight="1">
      <c r="A845" s="196">
        <v>2130223</v>
      </c>
      <c r="B845" s="197" t="s">
        <v>628</v>
      </c>
      <c r="C845" s="198"/>
      <c r="D845" s="195">
        <f t="shared" si="28"/>
        <v>0</v>
      </c>
      <c r="F845" s="198"/>
      <c r="G845" s="198"/>
      <c r="H845" s="198"/>
      <c r="I845" s="198"/>
      <c r="J845" s="195">
        <f t="shared" si="27"/>
        <v>0</v>
      </c>
      <c r="N845" s="186"/>
    </row>
    <row r="846" spans="1:14" s="184" customFormat="1" ht="18.75" customHeight="1">
      <c r="A846" s="196">
        <v>2130226</v>
      </c>
      <c r="B846" s="197" t="s">
        <v>629</v>
      </c>
      <c r="C846" s="198"/>
      <c r="D846" s="195">
        <f t="shared" si="28"/>
        <v>0</v>
      </c>
      <c r="F846" s="198"/>
      <c r="G846" s="198"/>
      <c r="H846" s="198"/>
      <c r="I846" s="198"/>
      <c r="J846" s="195">
        <f t="shared" si="27"/>
        <v>0</v>
      </c>
      <c r="N846" s="186"/>
    </row>
    <row r="847" spans="1:14" s="184" customFormat="1" ht="18.75" customHeight="1">
      <c r="A847" s="196">
        <v>2130227</v>
      </c>
      <c r="B847" s="204" t="s">
        <v>1216</v>
      </c>
      <c r="C847" s="198"/>
      <c r="D847" s="195">
        <f t="shared" si="28"/>
        <v>0</v>
      </c>
      <c r="F847" s="198"/>
      <c r="G847" s="198"/>
      <c r="H847" s="198"/>
      <c r="I847" s="198"/>
      <c r="J847" s="195">
        <f t="shared" si="27"/>
        <v>0</v>
      </c>
      <c r="N847" s="186"/>
    </row>
    <row r="848" spans="1:14" s="184" customFormat="1" ht="18.75" customHeight="1">
      <c r="A848" s="196">
        <v>2130232</v>
      </c>
      <c r="B848" s="197" t="s">
        <v>630</v>
      </c>
      <c r="C848" s="198"/>
      <c r="D848" s="195">
        <f t="shared" si="28"/>
        <v>0</v>
      </c>
      <c r="F848" s="198"/>
      <c r="G848" s="198"/>
      <c r="H848" s="198"/>
      <c r="I848" s="198"/>
      <c r="J848" s="195">
        <f t="shared" si="27"/>
        <v>0</v>
      </c>
      <c r="N848" s="186"/>
    </row>
    <row r="849" spans="1:14" s="184" customFormat="1" ht="18.75" customHeight="1">
      <c r="A849" s="196">
        <v>2130234</v>
      </c>
      <c r="B849" s="204" t="s">
        <v>1217</v>
      </c>
      <c r="C849" s="198">
        <v>8</v>
      </c>
      <c r="D849" s="195">
        <f t="shared" si="28"/>
        <v>10</v>
      </c>
      <c r="F849" s="198">
        <v>10</v>
      </c>
      <c r="G849" s="198"/>
      <c r="H849" s="198"/>
      <c r="I849" s="198"/>
      <c r="J849" s="195">
        <f t="shared" si="27"/>
        <v>10</v>
      </c>
      <c r="N849" s="186"/>
    </row>
    <row r="850" spans="1:14" s="184" customFormat="1" ht="18.75" customHeight="1">
      <c r="A850" s="196">
        <v>2130235</v>
      </c>
      <c r="B850" s="204" t="s">
        <v>1218</v>
      </c>
      <c r="C850" s="198"/>
      <c r="D850" s="195">
        <f t="shared" si="28"/>
        <v>0</v>
      </c>
      <c r="F850" s="198"/>
      <c r="G850" s="198"/>
      <c r="H850" s="198"/>
      <c r="I850" s="198"/>
      <c r="J850" s="195">
        <f t="shared" si="27"/>
        <v>0</v>
      </c>
      <c r="N850" s="186"/>
    </row>
    <row r="851" spans="1:14" s="184" customFormat="1" ht="18.75" customHeight="1">
      <c r="A851" s="196">
        <v>2130236</v>
      </c>
      <c r="B851" s="204" t="s">
        <v>1219</v>
      </c>
      <c r="C851" s="198"/>
      <c r="D851" s="195">
        <f t="shared" si="28"/>
        <v>0</v>
      </c>
      <c r="F851" s="198"/>
      <c r="G851" s="198"/>
      <c r="H851" s="198"/>
      <c r="I851" s="198"/>
      <c r="J851" s="195">
        <f t="shared" si="27"/>
        <v>0</v>
      </c>
      <c r="N851" s="186"/>
    </row>
    <row r="852" spans="1:14" s="184" customFormat="1" ht="18.75" customHeight="1">
      <c r="A852" s="196">
        <v>2130237</v>
      </c>
      <c r="B852" s="204" t="s">
        <v>1220</v>
      </c>
      <c r="C852" s="198">
        <v>9</v>
      </c>
      <c r="D852" s="195">
        <f t="shared" si="28"/>
        <v>10</v>
      </c>
      <c r="F852" s="198">
        <v>10</v>
      </c>
      <c r="G852" s="198"/>
      <c r="H852" s="198"/>
      <c r="I852" s="198"/>
      <c r="J852" s="195">
        <f t="shared" si="27"/>
        <v>10</v>
      </c>
      <c r="N852" s="186"/>
    </row>
    <row r="853" spans="1:14" s="184" customFormat="1" ht="18.75" customHeight="1">
      <c r="A853" s="196">
        <v>2130299</v>
      </c>
      <c r="B853" s="197" t="s">
        <v>631</v>
      </c>
      <c r="C853" s="198">
        <v>2131</v>
      </c>
      <c r="D853" s="195">
        <f t="shared" si="28"/>
        <v>775</v>
      </c>
      <c r="F853" s="198">
        <v>375</v>
      </c>
      <c r="G853" s="198"/>
      <c r="H853" s="198"/>
      <c r="I853" s="198">
        <v>400</v>
      </c>
      <c r="J853" s="195">
        <f t="shared" si="27"/>
        <v>775</v>
      </c>
      <c r="N853" s="186"/>
    </row>
    <row r="854" spans="1:14" s="184" customFormat="1" ht="18.75" customHeight="1">
      <c r="A854" s="196">
        <v>21303</v>
      </c>
      <c r="B854" s="197" t="s">
        <v>632</v>
      </c>
      <c r="C854" s="198">
        <f>SUM(C855:C879)</f>
        <v>6785</v>
      </c>
      <c r="D854" s="195">
        <f t="shared" si="28"/>
        <v>238</v>
      </c>
      <c r="F854" s="198">
        <f>SUM(F855:F879)</f>
        <v>238</v>
      </c>
      <c r="G854" s="198">
        <f>SUM(G855:G879)</f>
        <v>0</v>
      </c>
      <c r="H854" s="198">
        <f>SUM(H855:H879)</f>
        <v>0</v>
      </c>
      <c r="I854" s="198">
        <f>SUM(I855:I879)</f>
        <v>0</v>
      </c>
      <c r="J854" s="195">
        <f t="shared" si="27"/>
        <v>238</v>
      </c>
      <c r="N854" s="186"/>
    </row>
    <row r="855" spans="1:14" s="184" customFormat="1" ht="18.75" customHeight="1">
      <c r="A855" s="196">
        <v>2130301</v>
      </c>
      <c r="B855" s="197" t="s">
        <v>596</v>
      </c>
      <c r="C855" s="198">
        <v>123</v>
      </c>
      <c r="D855" s="195">
        <f t="shared" si="28"/>
        <v>140</v>
      </c>
      <c r="F855" s="198">
        <v>140</v>
      </c>
      <c r="G855" s="198"/>
      <c r="H855" s="198"/>
      <c r="I855" s="198"/>
      <c r="J855" s="195">
        <f t="shared" si="27"/>
        <v>140</v>
      </c>
      <c r="N855" s="186"/>
    </row>
    <row r="856" spans="1:14" s="184" customFormat="1" ht="18.75" customHeight="1">
      <c r="A856" s="196">
        <v>2130302</v>
      </c>
      <c r="B856" s="197" t="s">
        <v>597</v>
      </c>
      <c r="C856" s="198"/>
      <c r="D856" s="195">
        <f t="shared" si="28"/>
        <v>0</v>
      </c>
      <c r="F856" s="198"/>
      <c r="G856" s="198"/>
      <c r="H856" s="198"/>
      <c r="I856" s="198"/>
      <c r="J856" s="195">
        <f t="shared" si="27"/>
        <v>0</v>
      </c>
      <c r="N856" s="186"/>
    </row>
    <row r="857" spans="1:14" s="184" customFormat="1" ht="18.75" customHeight="1">
      <c r="A857" s="196">
        <v>2130303</v>
      </c>
      <c r="B857" s="197" t="s">
        <v>598</v>
      </c>
      <c r="C857" s="198"/>
      <c r="D857" s="195">
        <f t="shared" si="28"/>
        <v>0</v>
      </c>
      <c r="F857" s="198"/>
      <c r="G857" s="198"/>
      <c r="H857" s="198"/>
      <c r="I857" s="198"/>
      <c r="J857" s="195">
        <f t="shared" si="27"/>
        <v>0</v>
      </c>
      <c r="N857" s="186"/>
    </row>
    <row r="858" spans="1:14" s="184" customFormat="1" ht="18.75" customHeight="1">
      <c r="A858" s="196">
        <v>2130304</v>
      </c>
      <c r="B858" s="197" t="s">
        <v>633</v>
      </c>
      <c r="C858" s="198"/>
      <c r="D858" s="195">
        <f t="shared" si="28"/>
        <v>10</v>
      </c>
      <c r="F858" s="198">
        <v>10</v>
      </c>
      <c r="G858" s="198"/>
      <c r="H858" s="198"/>
      <c r="I858" s="198"/>
      <c r="J858" s="195">
        <f t="shared" si="27"/>
        <v>10</v>
      </c>
      <c r="N858" s="186"/>
    </row>
    <row r="859" spans="1:14" s="184" customFormat="1" ht="18.75" customHeight="1">
      <c r="A859" s="196">
        <v>2130305</v>
      </c>
      <c r="B859" s="197" t="s">
        <v>634</v>
      </c>
      <c r="C859" s="198">
        <v>315</v>
      </c>
      <c r="D859" s="195">
        <f t="shared" si="28"/>
        <v>0</v>
      </c>
      <c r="F859" s="198"/>
      <c r="G859" s="198"/>
      <c r="H859" s="198"/>
      <c r="I859" s="198"/>
      <c r="J859" s="195">
        <f t="shared" si="27"/>
        <v>0</v>
      </c>
      <c r="N859" s="186"/>
    </row>
    <row r="860" spans="1:14" s="184" customFormat="1" ht="18.75" customHeight="1">
      <c r="A860" s="196">
        <v>2130306</v>
      </c>
      <c r="B860" s="197" t="s">
        <v>635</v>
      </c>
      <c r="C860" s="198"/>
      <c r="D860" s="195">
        <f t="shared" si="28"/>
        <v>0</v>
      </c>
      <c r="F860" s="198"/>
      <c r="G860" s="198"/>
      <c r="H860" s="198"/>
      <c r="I860" s="198"/>
      <c r="J860" s="195">
        <f t="shared" si="27"/>
        <v>0</v>
      </c>
      <c r="N860" s="186"/>
    </row>
    <row r="861" spans="1:14" s="184" customFormat="1" ht="18.75" customHeight="1">
      <c r="A861" s="196">
        <v>2130307</v>
      </c>
      <c r="B861" s="197" t="s">
        <v>636</v>
      </c>
      <c r="C861" s="198"/>
      <c r="D861" s="195">
        <f t="shared" si="28"/>
        <v>40</v>
      </c>
      <c r="F861" s="198">
        <v>40</v>
      </c>
      <c r="G861" s="198"/>
      <c r="H861" s="198"/>
      <c r="I861" s="198"/>
      <c r="J861" s="195">
        <f t="shared" si="27"/>
        <v>40</v>
      </c>
      <c r="N861" s="186"/>
    </row>
    <row r="862" spans="1:14" s="184" customFormat="1" ht="18.75" customHeight="1">
      <c r="A862" s="196">
        <v>2130308</v>
      </c>
      <c r="B862" s="197" t="s">
        <v>637</v>
      </c>
      <c r="C862" s="198"/>
      <c r="D862" s="195">
        <f t="shared" si="28"/>
        <v>0</v>
      </c>
      <c r="F862" s="198"/>
      <c r="G862" s="198"/>
      <c r="H862" s="198"/>
      <c r="I862" s="198"/>
      <c r="J862" s="195">
        <f t="shared" si="27"/>
        <v>0</v>
      </c>
      <c r="N862" s="186"/>
    </row>
    <row r="863" spans="1:14" s="184" customFormat="1" ht="18.75" customHeight="1">
      <c r="A863" s="196">
        <v>2130309</v>
      </c>
      <c r="B863" s="197" t="s">
        <v>638</v>
      </c>
      <c r="C863" s="198"/>
      <c r="D863" s="195">
        <f t="shared" si="28"/>
        <v>0</v>
      </c>
      <c r="F863" s="198"/>
      <c r="G863" s="198"/>
      <c r="H863" s="198"/>
      <c r="I863" s="198"/>
      <c r="J863" s="195">
        <f t="shared" si="27"/>
        <v>0</v>
      </c>
      <c r="N863" s="186"/>
    </row>
    <row r="864" spans="1:14" s="184" customFormat="1" ht="18.75" customHeight="1">
      <c r="A864" s="196">
        <v>2130310</v>
      </c>
      <c r="B864" s="197" t="s">
        <v>639</v>
      </c>
      <c r="C864" s="198"/>
      <c r="D864" s="195">
        <f t="shared" si="28"/>
        <v>0</v>
      </c>
      <c r="F864" s="198"/>
      <c r="G864" s="198"/>
      <c r="H864" s="198"/>
      <c r="I864" s="198"/>
      <c r="J864" s="195">
        <f t="shared" si="27"/>
        <v>0</v>
      </c>
      <c r="N864" s="186"/>
    </row>
    <row r="865" spans="1:14" s="184" customFormat="1" ht="18.75" customHeight="1">
      <c r="A865" s="196">
        <v>2130311</v>
      </c>
      <c r="B865" s="197" t="s">
        <v>640</v>
      </c>
      <c r="C865" s="198"/>
      <c r="D865" s="195">
        <f t="shared" si="28"/>
        <v>0</v>
      </c>
      <c r="F865" s="198"/>
      <c r="G865" s="198"/>
      <c r="H865" s="198"/>
      <c r="I865" s="198"/>
      <c r="J865" s="195">
        <f t="shared" si="27"/>
        <v>0</v>
      </c>
      <c r="N865" s="186"/>
    </row>
    <row r="866" spans="1:14" s="184" customFormat="1" ht="18.75" customHeight="1">
      <c r="A866" s="196">
        <v>2130312</v>
      </c>
      <c r="B866" s="197" t="s">
        <v>641</v>
      </c>
      <c r="C866" s="198">
        <v>6</v>
      </c>
      <c r="D866" s="195">
        <f t="shared" si="28"/>
        <v>23</v>
      </c>
      <c r="F866" s="198">
        <v>23</v>
      </c>
      <c r="G866" s="198"/>
      <c r="H866" s="198"/>
      <c r="I866" s="198"/>
      <c r="J866" s="195">
        <f t="shared" si="27"/>
        <v>23</v>
      </c>
      <c r="N866" s="186"/>
    </row>
    <row r="867" spans="1:14" s="184" customFormat="1" ht="18.75" customHeight="1">
      <c r="A867" s="196">
        <v>2130313</v>
      </c>
      <c r="B867" s="197" t="s">
        <v>642</v>
      </c>
      <c r="C867" s="198"/>
      <c r="D867" s="195">
        <f t="shared" si="28"/>
        <v>0</v>
      </c>
      <c r="F867" s="198"/>
      <c r="G867" s="198"/>
      <c r="H867" s="198"/>
      <c r="I867" s="198"/>
      <c r="J867" s="195">
        <f t="shared" si="27"/>
        <v>0</v>
      </c>
      <c r="N867" s="186"/>
    </row>
    <row r="868" spans="1:14" s="184" customFormat="1" ht="18.75" customHeight="1">
      <c r="A868" s="196">
        <v>2130314</v>
      </c>
      <c r="B868" s="197" t="s">
        <v>643</v>
      </c>
      <c r="C868" s="198">
        <v>395</v>
      </c>
      <c r="D868" s="195">
        <f t="shared" si="28"/>
        <v>15</v>
      </c>
      <c r="F868" s="198">
        <v>15</v>
      </c>
      <c r="G868" s="198"/>
      <c r="H868" s="198"/>
      <c r="I868" s="198"/>
      <c r="J868" s="195">
        <f t="shared" si="27"/>
        <v>15</v>
      </c>
      <c r="N868" s="186"/>
    </row>
    <row r="869" spans="1:14" s="184" customFormat="1" ht="18.75" customHeight="1">
      <c r="A869" s="196">
        <v>2130315</v>
      </c>
      <c r="B869" s="197" t="s">
        <v>644</v>
      </c>
      <c r="C869" s="198"/>
      <c r="D869" s="195">
        <f t="shared" si="28"/>
        <v>0</v>
      </c>
      <c r="F869" s="198"/>
      <c r="G869" s="198"/>
      <c r="H869" s="198"/>
      <c r="I869" s="198"/>
      <c r="J869" s="195">
        <f t="shared" si="27"/>
        <v>0</v>
      </c>
      <c r="N869" s="186"/>
    </row>
    <row r="870" spans="1:14" s="184" customFormat="1" ht="18.75" customHeight="1">
      <c r="A870" s="196">
        <v>2130316</v>
      </c>
      <c r="B870" s="197" t="s">
        <v>645</v>
      </c>
      <c r="C870" s="198">
        <v>98</v>
      </c>
      <c r="D870" s="195">
        <f t="shared" si="28"/>
        <v>10</v>
      </c>
      <c r="F870" s="198">
        <v>10</v>
      </c>
      <c r="G870" s="198"/>
      <c r="H870" s="198"/>
      <c r="I870" s="198"/>
      <c r="J870" s="195">
        <f t="shared" si="27"/>
        <v>10</v>
      </c>
      <c r="N870" s="186"/>
    </row>
    <row r="871" spans="1:14" s="184" customFormat="1" ht="18.75" customHeight="1">
      <c r="A871" s="196">
        <v>2130317</v>
      </c>
      <c r="B871" s="197" t="s">
        <v>646</v>
      </c>
      <c r="C871" s="198"/>
      <c r="D871" s="195">
        <f t="shared" si="28"/>
        <v>0</v>
      </c>
      <c r="F871" s="198"/>
      <c r="G871" s="198"/>
      <c r="H871" s="198"/>
      <c r="I871" s="198"/>
      <c r="J871" s="195">
        <f t="shared" si="27"/>
        <v>0</v>
      </c>
      <c r="N871" s="186"/>
    </row>
    <row r="872" spans="1:14" s="184" customFormat="1" ht="18.75" customHeight="1">
      <c r="A872" s="196">
        <v>2130318</v>
      </c>
      <c r="B872" s="197" t="s">
        <v>647</v>
      </c>
      <c r="C872" s="198"/>
      <c r="D872" s="195">
        <f t="shared" si="28"/>
        <v>0</v>
      </c>
      <c r="F872" s="198"/>
      <c r="G872" s="198"/>
      <c r="H872" s="198"/>
      <c r="I872" s="198"/>
      <c r="J872" s="195">
        <f t="shared" si="27"/>
        <v>0</v>
      </c>
      <c r="N872" s="186"/>
    </row>
    <row r="873" spans="1:14" s="184" customFormat="1" ht="18.75" customHeight="1">
      <c r="A873" s="196">
        <v>2130319</v>
      </c>
      <c r="B873" s="197" t="s">
        <v>648</v>
      </c>
      <c r="C873" s="198">
        <v>1887</v>
      </c>
      <c r="D873" s="195">
        <f t="shared" si="28"/>
        <v>0</v>
      </c>
      <c r="F873" s="198"/>
      <c r="G873" s="198"/>
      <c r="H873" s="198"/>
      <c r="I873" s="198"/>
      <c r="J873" s="195">
        <f t="shared" si="27"/>
        <v>0</v>
      </c>
      <c r="N873" s="186"/>
    </row>
    <row r="874" spans="1:14" s="184" customFormat="1" ht="18.75" customHeight="1">
      <c r="A874" s="196">
        <v>2130321</v>
      </c>
      <c r="B874" s="197" t="s">
        <v>649</v>
      </c>
      <c r="C874" s="198">
        <v>124</v>
      </c>
      <c r="D874" s="195">
        <f t="shared" si="28"/>
        <v>0</v>
      </c>
      <c r="F874" s="198"/>
      <c r="G874" s="198"/>
      <c r="H874" s="198"/>
      <c r="I874" s="198"/>
      <c r="J874" s="195">
        <f t="shared" si="27"/>
        <v>0</v>
      </c>
      <c r="N874" s="186"/>
    </row>
    <row r="875" spans="1:14" s="184" customFormat="1" ht="18.75" customHeight="1">
      <c r="A875" s="196">
        <v>2130322</v>
      </c>
      <c r="B875" s="197" t="s">
        <v>650</v>
      </c>
      <c r="C875" s="198"/>
      <c r="D875" s="195">
        <f t="shared" si="28"/>
        <v>0</v>
      </c>
      <c r="F875" s="198"/>
      <c r="G875" s="198"/>
      <c r="H875" s="198"/>
      <c r="I875" s="198"/>
      <c r="J875" s="195">
        <f t="shared" si="27"/>
        <v>0</v>
      </c>
      <c r="N875" s="186"/>
    </row>
    <row r="876" spans="1:14" s="184" customFormat="1" ht="18.75" customHeight="1">
      <c r="A876" s="196">
        <v>2130333</v>
      </c>
      <c r="B876" s="197" t="s">
        <v>628</v>
      </c>
      <c r="C876" s="198"/>
      <c r="D876" s="195">
        <f t="shared" si="28"/>
        <v>0</v>
      </c>
      <c r="F876" s="198"/>
      <c r="G876" s="198"/>
      <c r="H876" s="198"/>
      <c r="I876" s="198"/>
      <c r="J876" s="195">
        <f t="shared" si="27"/>
        <v>0</v>
      </c>
      <c r="N876" s="186"/>
    </row>
    <row r="877" spans="1:14" s="184" customFormat="1" ht="18.75" customHeight="1">
      <c r="A877" s="196">
        <v>2130334</v>
      </c>
      <c r="B877" s="197" t="s">
        <v>651</v>
      </c>
      <c r="C877" s="198">
        <v>3837</v>
      </c>
      <c r="D877" s="195">
        <f t="shared" si="28"/>
        <v>0</v>
      </c>
      <c r="F877" s="198"/>
      <c r="G877" s="198"/>
      <c r="H877" s="198"/>
      <c r="I877" s="198"/>
      <c r="J877" s="195">
        <f t="shared" si="27"/>
        <v>0</v>
      </c>
      <c r="N877" s="186"/>
    </row>
    <row r="878" spans="1:14" s="184" customFormat="1" ht="18.75" customHeight="1">
      <c r="A878" s="196">
        <v>2130335</v>
      </c>
      <c r="B878" s="197" t="s">
        <v>652</v>
      </c>
      <c r="C878" s="198"/>
      <c r="D878" s="195">
        <f t="shared" si="28"/>
        <v>0</v>
      </c>
      <c r="F878" s="198"/>
      <c r="G878" s="198"/>
      <c r="H878" s="198"/>
      <c r="I878" s="198"/>
      <c r="J878" s="195">
        <f t="shared" si="27"/>
        <v>0</v>
      </c>
      <c r="N878" s="186"/>
    </row>
    <row r="879" spans="1:14" s="184" customFormat="1" ht="18.75" customHeight="1">
      <c r="A879" s="196">
        <v>2130399</v>
      </c>
      <c r="B879" s="197" t="s">
        <v>653</v>
      </c>
      <c r="C879" s="198"/>
      <c r="D879" s="195">
        <f t="shared" si="28"/>
        <v>0</v>
      </c>
      <c r="F879" s="198"/>
      <c r="G879" s="198"/>
      <c r="H879" s="198"/>
      <c r="I879" s="198"/>
      <c r="J879" s="195">
        <f t="shared" si="27"/>
        <v>0</v>
      </c>
      <c r="N879" s="186"/>
    </row>
    <row r="880" spans="1:14" s="184" customFormat="1" ht="18.75" customHeight="1">
      <c r="A880" s="196">
        <v>21304</v>
      </c>
      <c r="B880" s="197" t="s">
        <v>654</v>
      </c>
      <c r="C880" s="198">
        <f>SUM(C881:C890)</f>
        <v>0</v>
      </c>
      <c r="D880" s="195">
        <f t="shared" si="28"/>
        <v>0</v>
      </c>
      <c r="F880" s="198">
        <f>SUM(F881:F890)</f>
        <v>0</v>
      </c>
      <c r="G880" s="198">
        <f>SUM(G881:G890)</f>
        <v>0</v>
      </c>
      <c r="H880" s="198">
        <f>SUM(H881:H890)</f>
        <v>0</v>
      </c>
      <c r="I880" s="198">
        <f>SUM(I881:I890)</f>
        <v>0</v>
      </c>
      <c r="J880" s="195">
        <f t="shared" si="27"/>
        <v>0</v>
      </c>
      <c r="N880" s="186"/>
    </row>
    <row r="881" spans="1:14" s="184" customFormat="1" ht="18.75" customHeight="1">
      <c r="A881" s="196">
        <v>2130401</v>
      </c>
      <c r="B881" s="197" t="s">
        <v>596</v>
      </c>
      <c r="C881" s="198"/>
      <c r="D881" s="195">
        <f t="shared" si="28"/>
        <v>0</v>
      </c>
      <c r="F881" s="198"/>
      <c r="G881" s="198"/>
      <c r="H881" s="198"/>
      <c r="I881" s="198"/>
      <c r="J881" s="195">
        <f t="shared" si="27"/>
        <v>0</v>
      </c>
      <c r="N881" s="186"/>
    </row>
    <row r="882" spans="1:14" s="184" customFormat="1" ht="18.75" customHeight="1">
      <c r="A882" s="196">
        <v>2130402</v>
      </c>
      <c r="B882" s="197" t="s">
        <v>597</v>
      </c>
      <c r="C882" s="198"/>
      <c r="D882" s="195">
        <f t="shared" si="28"/>
        <v>0</v>
      </c>
      <c r="F882" s="198"/>
      <c r="G882" s="198"/>
      <c r="H882" s="198"/>
      <c r="I882" s="198"/>
      <c r="J882" s="195">
        <f t="shared" si="27"/>
        <v>0</v>
      </c>
      <c r="N882" s="186"/>
    </row>
    <row r="883" spans="1:14" s="184" customFormat="1" ht="18.75" customHeight="1">
      <c r="A883" s="196">
        <v>2130403</v>
      </c>
      <c r="B883" s="197" t="s">
        <v>598</v>
      </c>
      <c r="C883" s="198"/>
      <c r="D883" s="195">
        <f t="shared" si="28"/>
        <v>0</v>
      </c>
      <c r="F883" s="198"/>
      <c r="G883" s="198"/>
      <c r="H883" s="198"/>
      <c r="I883" s="198"/>
      <c r="J883" s="195">
        <f t="shared" si="27"/>
        <v>0</v>
      </c>
      <c r="N883" s="186"/>
    </row>
    <row r="884" spans="1:14" s="184" customFormat="1" ht="18.75" customHeight="1">
      <c r="A884" s="196">
        <v>2130404</v>
      </c>
      <c r="B884" s="197" t="s">
        <v>655</v>
      </c>
      <c r="C884" s="198"/>
      <c r="D884" s="195">
        <f t="shared" si="28"/>
        <v>0</v>
      </c>
      <c r="F884" s="198"/>
      <c r="G884" s="198"/>
      <c r="H884" s="198"/>
      <c r="I884" s="198"/>
      <c r="J884" s="195">
        <f t="shared" si="27"/>
        <v>0</v>
      </c>
      <c r="N884" s="186"/>
    </row>
    <row r="885" spans="1:14" s="184" customFormat="1" ht="18.75" customHeight="1">
      <c r="A885" s="196">
        <v>2130405</v>
      </c>
      <c r="B885" s="197" t="s">
        <v>656</v>
      </c>
      <c r="C885" s="198"/>
      <c r="D885" s="195">
        <f t="shared" si="28"/>
        <v>0</v>
      </c>
      <c r="F885" s="198"/>
      <c r="G885" s="198"/>
      <c r="H885" s="198"/>
      <c r="I885" s="198"/>
      <c r="J885" s="195">
        <f t="shared" si="27"/>
        <v>0</v>
      </c>
      <c r="N885" s="186"/>
    </row>
    <row r="886" spans="1:14" s="184" customFormat="1" ht="18.75" customHeight="1">
      <c r="A886" s="196">
        <v>2130406</v>
      </c>
      <c r="B886" s="197" t="s">
        <v>657</v>
      </c>
      <c r="C886" s="198"/>
      <c r="D886" s="195">
        <f t="shared" si="28"/>
        <v>0</v>
      </c>
      <c r="F886" s="198"/>
      <c r="G886" s="198"/>
      <c r="H886" s="198"/>
      <c r="I886" s="198"/>
      <c r="J886" s="195">
        <f t="shared" si="27"/>
        <v>0</v>
      </c>
      <c r="N886" s="186"/>
    </row>
    <row r="887" spans="1:14" s="184" customFormat="1" ht="18.75" customHeight="1">
      <c r="A887" s="196">
        <v>2130407</v>
      </c>
      <c r="B887" s="197" t="s">
        <v>658</v>
      </c>
      <c r="C887" s="198"/>
      <c r="D887" s="195">
        <f t="shared" si="28"/>
        <v>0</v>
      </c>
      <c r="F887" s="198"/>
      <c r="G887" s="198"/>
      <c r="H887" s="198"/>
      <c r="I887" s="198"/>
      <c r="J887" s="195">
        <f t="shared" si="27"/>
        <v>0</v>
      </c>
      <c r="N887" s="186"/>
    </row>
    <row r="888" spans="1:14" s="184" customFormat="1" ht="18.75" customHeight="1">
      <c r="A888" s="196">
        <v>2130408</v>
      </c>
      <c r="B888" s="197" t="s">
        <v>659</v>
      </c>
      <c r="C888" s="198"/>
      <c r="D888" s="195">
        <f t="shared" si="28"/>
        <v>0</v>
      </c>
      <c r="F888" s="198"/>
      <c r="G888" s="198"/>
      <c r="H888" s="198"/>
      <c r="I888" s="198"/>
      <c r="J888" s="195">
        <f t="shared" si="27"/>
        <v>0</v>
      </c>
      <c r="N888" s="186"/>
    </row>
    <row r="889" spans="1:14" s="184" customFormat="1" ht="18.75" customHeight="1">
      <c r="A889" s="196">
        <v>2130409</v>
      </c>
      <c r="B889" s="197" t="s">
        <v>660</v>
      </c>
      <c r="C889" s="198"/>
      <c r="D889" s="195">
        <f t="shared" si="28"/>
        <v>0</v>
      </c>
      <c r="F889" s="198"/>
      <c r="G889" s="198"/>
      <c r="H889" s="198"/>
      <c r="I889" s="198"/>
      <c r="J889" s="195">
        <f t="shared" si="27"/>
        <v>0</v>
      </c>
      <c r="N889" s="186"/>
    </row>
    <row r="890" spans="1:14" s="184" customFormat="1" ht="18.75" customHeight="1">
      <c r="A890" s="196">
        <v>2130499</v>
      </c>
      <c r="B890" s="197" t="s">
        <v>661</v>
      </c>
      <c r="C890" s="198"/>
      <c r="D890" s="195">
        <f t="shared" si="28"/>
        <v>0</v>
      </c>
      <c r="F890" s="198"/>
      <c r="G890" s="198"/>
      <c r="H890" s="198"/>
      <c r="I890" s="198"/>
      <c r="J890" s="195">
        <f t="shared" si="27"/>
        <v>0</v>
      </c>
      <c r="N890" s="186"/>
    </row>
    <row r="891" spans="1:14" s="184" customFormat="1" ht="18.75" customHeight="1">
      <c r="A891" s="196">
        <v>21305</v>
      </c>
      <c r="B891" s="197" t="s">
        <v>662</v>
      </c>
      <c r="C891" s="198">
        <f>SUM(C892:C901)</f>
        <v>1672</v>
      </c>
      <c r="D891" s="195">
        <f t="shared" si="28"/>
        <v>1884</v>
      </c>
      <c r="F891" s="198">
        <f>SUM(F892:F901)</f>
        <v>809</v>
      </c>
      <c r="G891" s="198">
        <f>SUM(G892:G901)</f>
        <v>1075</v>
      </c>
      <c r="H891" s="198">
        <f>SUM(H892:H901)</f>
        <v>0</v>
      </c>
      <c r="I891" s="198">
        <f>SUM(I892:I901)</f>
        <v>0</v>
      </c>
      <c r="J891" s="195">
        <f t="shared" si="27"/>
        <v>1884</v>
      </c>
      <c r="N891" s="186"/>
    </row>
    <row r="892" spans="1:14" s="184" customFormat="1" ht="18.75" customHeight="1">
      <c r="A892" s="196">
        <v>2130501</v>
      </c>
      <c r="B892" s="197" t="s">
        <v>596</v>
      </c>
      <c r="C892" s="198">
        <v>30</v>
      </c>
      <c r="D892" s="195">
        <f t="shared" si="28"/>
        <v>0</v>
      </c>
      <c r="F892" s="198"/>
      <c r="G892" s="198"/>
      <c r="H892" s="198"/>
      <c r="I892" s="198"/>
      <c r="J892" s="195">
        <f t="shared" si="27"/>
        <v>0</v>
      </c>
      <c r="N892" s="186"/>
    </row>
    <row r="893" spans="1:14" s="184" customFormat="1" ht="18.75" customHeight="1">
      <c r="A893" s="196">
        <v>2130502</v>
      </c>
      <c r="B893" s="197" t="s">
        <v>597</v>
      </c>
      <c r="C893" s="198"/>
      <c r="D893" s="195">
        <f t="shared" si="28"/>
        <v>10</v>
      </c>
      <c r="F893" s="198">
        <v>10</v>
      </c>
      <c r="G893" s="198"/>
      <c r="H893" s="198"/>
      <c r="I893" s="198"/>
      <c r="J893" s="195">
        <f t="shared" si="27"/>
        <v>10</v>
      </c>
      <c r="N893" s="186"/>
    </row>
    <row r="894" spans="1:14" s="184" customFormat="1" ht="18.75" customHeight="1">
      <c r="A894" s="196">
        <v>2130503</v>
      </c>
      <c r="B894" s="197" t="s">
        <v>598</v>
      </c>
      <c r="C894" s="198"/>
      <c r="D894" s="195">
        <f t="shared" si="28"/>
        <v>99</v>
      </c>
      <c r="F894" s="198">
        <v>99</v>
      </c>
      <c r="G894" s="198"/>
      <c r="H894" s="198"/>
      <c r="I894" s="198"/>
      <c r="J894" s="195">
        <f t="shared" si="27"/>
        <v>99</v>
      </c>
      <c r="N894" s="186"/>
    </row>
    <row r="895" spans="1:14" s="184" customFormat="1" ht="18.75" customHeight="1">
      <c r="A895" s="196">
        <v>2130504</v>
      </c>
      <c r="B895" s="197" t="s">
        <v>663</v>
      </c>
      <c r="C895" s="198">
        <v>316</v>
      </c>
      <c r="D895" s="195">
        <f t="shared" si="28"/>
        <v>0</v>
      </c>
      <c r="F895" s="198"/>
      <c r="G895" s="198"/>
      <c r="H895" s="198"/>
      <c r="I895" s="198"/>
      <c r="J895" s="195">
        <f t="shared" si="27"/>
        <v>0</v>
      </c>
      <c r="N895" s="186"/>
    </row>
    <row r="896" spans="1:14" s="184" customFormat="1" ht="18.75" customHeight="1">
      <c r="A896" s="196">
        <v>2130505</v>
      </c>
      <c r="B896" s="197" t="s">
        <v>664</v>
      </c>
      <c r="C896" s="198">
        <v>820</v>
      </c>
      <c r="D896" s="195">
        <f t="shared" si="28"/>
        <v>0</v>
      </c>
      <c r="F896" s="198"/>
      <c r="G896" s="198"/>
      <c r="H896" s="198"/>
      <c r="I896" s="198"/>
      <c r="J896" s="195">
        <f t="shared" si="27"/>
        <v>0</v>
      </c>
      <c r="N896" s="186"/>
    </row>
    <row r="897" spans="1:14" s="184" customFormat="1" ht="18.75" customHeight="1">
      <c r="A897" s="196">
        <v>2130506</v>
      </c>
      <c r="B897" s="197" t="s">
        <v>665</v>
      </c>
      <c r="C897" s="198"/>
      <c r="D897" s="195">
        <f t="shared" si="28"/>
        <v>100</v>
      </c>
      <c r="F897" s="198">
        <v>100</v>
      </c>
      <c r="G897" s="198"/>
      <c r="H897" s="198"/>
      <c r="I897" s="198"/>
      <c r="J897" s="195">
        <f t="shared" si="27"/>
        <v>100</v>
      </c>
      <c r="N897" s="186"/>
    </row>
    <row r="898" spans="1:14" s="184" customFormat="1" ht="18.75" customHeight="1">
      <c r="A898" s="196">
        <v>2130507</v>
      </c>
      <c r="B898" s="197" t="s">
        <v>666</v>
      </c>
      <c r="C898" s="198"/>
      <c r="D898" s="195">
        <f t="shared" si="28"/>
        <v>0</v>
      </c>
      <c r="F898" s="198"/>
      <c r="G898" s="198"/>
      <c r="H898" s="198"/>
      <c r="I898" s="198"/>
      <c r="J898" s="195">
        <f t="shared" si="27"/>
        <v>0</v>
      </c>
      <c r="N898" s="186"/>
    </row>
    <row r="899" spans="1:14" s="184" customFormat="1" ht="18.75" customHeight="1">
      <c r="A899" s="196">
        <v>2130508</v>
      </c>
      <c r="B899" s="197" t="s">
        <v>667</v>
      </c>
      <c r="C899" s="198"/>
      <c r="D899" s="195">
        <f t="shared" si="28"/>
        <v>0</v>
      </c>
      <c r="F899" s="198"/>
      <c r="G899" s="198"/>
      <c r="H899" s="198"/>
      <c r="I899" s="198"/>
      <c r="J899" s="195">
        <f t="shared" si="27"/>
        <v>0</v>
      </c>
      <c r="N899" s="186"/>
    </row>
    <row r="900" spans="1:14" s="184" customFormat="1" ht="18.75" customHeight="1">
      <c r="A900" s="196">
        <v>2130550</v>
      </c>
      <c r="B900" s="197" t="s">
        <v>668</v>
      </c>
      <c r="C900" s="198"/>
      <c r="D900" s="195">
        <f t="shared" si="28"/>
        <v>0</v>
      </c>
      <c r="F900" s="198"/>
      <c r="G900" s="198"/>
      <c r="H900" s="198"/>
      <c r="I900" s="198"/>
      <c r="J900" s="195">
        <f t="shared" si="27"/>
        <v>0</v>
      </c>
      <c r="N900" s="186"/>
    </row>
    <row r="901" spans="1:14" s="184" customFormat="1" ht="18.75" customHeight="1">
      <c r="A901" s="196">
        <v>2130599</v>
      </c>
      <c r="B901" s="197" t="s">
        <v>669</v>
      </c>
      <c r="C901" s="198">
        <v>506</v>
      </c>
      <c r="D901" s="195">
        <f t="shared" si="28"/>
        <v>1675</v>
      </c>
      <c r="F901" s="198">
        <v>600</v>
      </c>
      <c r="G901" s="198">
        <v>1075</v>
      </c>
      <c r="H901" s="198"/>
      <c r="I901" s="198"/>
      <c r="J901" s="195">
        <f t="shared" si="27"/>
        <v>1675</v>
      </c>
      <c r="N901" s="186"/>
    </row>
    <row r="902" spans="1:14" s="184" customFormat="1" ht="18.75" customHeight="1">
      <c r="A902" s="196">
        <v>21306</v>
      </c>
      <c r="B902" s="197" t="s">
        <v>670</v>
      </c>
      <c r="C902" s="198">
        <f>SUM(C903:C907)</f>
        <v>35</v>
      </c>
      <c r="D902" s="195">
        <f t="shared" si="28"/>
        <v>0</v>
      </c>
      <c r="F902" s="198">
        <f>SUM(F903:F907)</f>
        <v>0</v>
      </c>
      <c r="G902" s="198">
        <f>SUM(G903:G907)</f>
        <v>0</v>
      </c>
      <c r="H902" s="198">
        <f>SUM(H903:H907)</f>
        <v>0</v>
      </c>
      <c r="I902" s="198">
        <f>SUM(I903:I907)</f>
        <v>0</v>
      </c>
      <c r="J902" s="195">
        <f t="shared" ref="J902:J965" si="29">SUM(F902:I902)</f>
        <v>0</v>
      </c>
      <c r="N902" s="186"/>
    </row>
    <row r="903" spans="1:14" s="184" customFormat="1" ht="18.75" customHeight="1">
      <c r="A903" s="196">
        <v>2130601</v>
      </c>
      <c r="B903" s="197" t="s">
        <v>671</v>
      </c>
      <c r="C903" s="198"/>
      <c r="D903" s="195">
        <f t="shared" ref="D903:D966" si="30">J903</f>
        <v>0</v>
      </c>
      <c r="F903" s="198"/>
      <c r="G903" s="198"/>
      <c r="H903" s="198"/>
      <c r="I903" s="198"/>
      <c r="J903" s="195">
        <f t="shared" si="29"/>
        <v>0</v>
      </c>
      <c r="N903" s="186"/>
    </row>
    <row r="904" spans="1:14" s="184" customFormat="1" ht="18.75" customHeight="1">
      <c r="A904" s="196">
        <v>2130602</v>
      </c>
      <c r="B904" s="197" t="s">
        <v>672</v>
      </c>
      <c r="C904" s="198">
        <v>35</v>
      </c>
      <c r="D904" s="195">
        <f t="shared" si="30"/>
        <v>0</v>
      </c>
      <c r="F904" s="198"/>
      <c r="G904" s="198"/>
      <c r="H904" s="198"/>
      <c r="I904" s="198"/>
      <c r="J904" s="195">
        <f t="shared" si="29"/>
        <v>0</v>
      </c>
      <c r="N904" s="186"/>
    </row>
    <row r="905" spans="1:14" s="184" customFormat="1" ht="18.75" customHeight="1">
      <c r="A905" s="196">
        <v>2130603</v>
      </c>
      <c r="B905" s="197" t="s">
        <v>673</v>
      </c>
      <c r="C905" s="198"/>
      <c r="D905" s="195">
        <f t="shared" si="30"/>
        <v>0</v>
      </c>
      <c r="F905" s="198"/>
      <c r="G905" s="198"/>
      <c r="H905" s="198"/>
      <c r="I905" s="198"/>
      <c r="J905" s="195">
        <f t="shared" si="29"/>
        <v>0</v>
      </c>
      <c r="N905" s="186"/>
    </row>
    <row r="906" spans="1:14" s="184" customFormat="1" ht="18.75" customHeight="1">
      <c r="A906" s="196">
        <v>2130604</v>
      </c>
      <c r="B906" s="197" t="s">
        <v>674</v>
      </c>
      <c r="C906" s="198"/>
      <c r="D906" s="195">
        <f t="shared" si="30"/>
        <v>0</v>
      </c>
      <c r="F906" s="198"/>
      <c r="G906" s="198"/>
      <c r="H906" s="198"/>
      <c r="I906" s="198"/>
      <c r="J906" s="195">
        <f t="shared" si="29"/>
        <v>0</v>
      </c>
      <c r="N906" s="186"/>
    </row>
    <row r="907" spans="1:14" s="184" customFormat="1" ht="18.75" customHeight="1">
      <c r="A907" s="196">
        <v>2130699</v>
      </c>
      <c r="B907" s="197" t="s">
        <v>675</v>
      </c>
      <c r="C907" s="198"/>
      <c r="D907" s="195">
        <f t="shared" si="30"/>
        <v>0</v>
      </c>
      <c r="F907" s="198"/>
      <c r="G907" s="198"/>
      <c r="H907" s="198"/>
      <c r="I907" s="198"/>
      <c r="J907" s="195">
        <f t="shared" si="29"/>
        <v>0</v>
      </c>
      <c r="N907" s="186"/>
    </row>
    <row r="908" spans="1:14" s="184" customFormat="1" ht="18.75" customHeight="1">
      <c r="A908" s="196">
        <v>21307</v>
      </c>
      <c r="B908" s="197" t="s">
        <v>676</v>
      </c>
      <c r="C908" s="198">
        <f>SUM(C909:C914)</f>
        <v>2503</v>
      </c>
      <c r="D908" s="195">
        <f t="shared" si="30"/>
        <v>2312</v>
      </c>
      <c r="F908" s="198">
        <f>SUM(F909:F914)</f>
        <v>2312</v>
      </c>
      <c r="G908" s="198">
        <f>SUM(G909:G914)</f>
        <v>0</v>
      </c>
      <c r="H908" s="198">
        <f>SUM(H909:H914)</f>
        <v>0</v>
      </c>
      <c r="I908" s="198">
        <f>SUM(I909:I914)</f>
        <v>0</v>
      </c>
      <c r="J908" s="195">
        <f t="shared" si="29"/>
        <v>2312</v>
      </c>
      <c r="N908" s="186"/>
    </row>
    <row r="909" spans="1:14" s="184" customFormat="1" ht="18.75" customHeight="1">
      <c r="A909" s="196">
        <v>2130701</v>
      </c>
      <c r="B909" s="197" t="s">
        <v>677</v>
      </c>
      <c r="C909" s="198">
        <v>271</v>
      </c>
      <c r="D909" s="195">
        <f t="shared" si="30"/>
        <v>40</v>
      </c>
      <c r="F909" s="198">
        <v>40</v>
      </c>
      <c r="G909" s="198"/>
      <c r="H909" s="198"/>
      <c r="I909" s="198"/>
      <c r="J909" s="195">
        <f t="shared" si="29"/>
        <v>40</v>
      </c>
      <c r="N909" s="186"/>
    </row>
    <row r="910" spans="1:14" s="184" customFormat="1" ht="18.75" customHeight="1">
      <c r="A910" s="196">
        <v>2130704</v>
      </c>
      <c r="B910" s="197" t="s">
        <v>678</v>
      </c>
      <c r="C910" s="198"/>
      <c r="D910" s="195">
        <f t="shared" si="30"/>
        <v>34</v>
      </c>
      <c r="F910" s="198">
        <v>34</v>
      </c>
      <c r="G910" s="198"/>
      <c r="H910" s="198"/>
      <c r="I910" s="198"/>
      <c r="J910" s="195">
        <f t="shared" si="29"/>
        <v>34</v>
      </c>
      <c r="N910" s="186"/>
    </row>
    <row r="911" spans="1:14" s="184" customFormat="1" ht="18.75" customHeight="1">
      <c r="A911" s="196">
        <v>2130705</v>
      </c>
      <c r="B911" s="197" t="s">
        <v>679</v>
      </c>
      <c r="C911" s="198">
        <v>1902</v>
      </c>
      <c r="D911" s="195">
        <f t="shared" si="30"/>
        <v>2056</v>
      </c>
      <c r="F911" s="198">
        <v>2056</v>
      </c>
      <c r="G911" s="198"/>
      <c r="H911" s="198"/>
      <c r="I911" s="198"/>
      <c r="J911" s="195">
        <f t="shared" si="29"/>
        <v>2056</v>
      </c>
      <c r="N911" s="186"/>
    </row>
    <row r="912" spans="1:14" s="184" customFormat="1" ht="18.75" customHeight="1">
      <c r="A912" s="196">
        <v>2130706</v>
      </c>
      <c r="B912" s="197" t="s">
        <v>680</v>
      </c>
      <c r="C912" s="198">
        <v>330</v>
      </c>
      <c r="D912" s="195">
        <f t="shared" si="30"/>
        <v>40</v>
      </c>
      <c r="F912" s="198">
        <v>40</v>
      </c>
      <c r="G912" s="198"/>
      <c r="H912" s="198"/>
      <c r="I912" s="198"/>
      <c r="J912" s="195">
        <f t="shared" si="29"/>
        <v>40</v>
      </c>
      <c r="N912" s="186"/>
    </row>
    <row r="913" spans="1:14" s="184" customFormat="1" ht="18.75" customHeight="1">
      <c r="A913" s="196">
        <v>2130707</v>
      </c>
      <c r="B913" s="197" t="s">
        <v>681</v>
      </c>
      <c r="C913" s="198"/>
      <c r="D913" s="195">
        <f t="shared" si="30"/>
        <v>0</v>
      </c>
      <c r="F913" s="198"/>
      <c r="G913" s="198"/>
      <c r="H913" s="198"/>
      <c r="I913" s="198"/>
      <c r="J913" s="195">
        <f t="shared" si="29"/>
        <v>0</v>
      </c>
      <c r="N913" s="186"/>
    </row>
    <row r="914" spans="1:14" s="184" customFormat="1" ht="18.75" customHeight="1">
      <c r="A914" s="196">
        <v>2130799</v>
      </c>
      <c r="B914" s="197" t="s">
        <v>682</v>
      </c>
      <c r="C914" s="198"/>
      <c r="D914" s="195">
        <f t="shared" si="30"/>
        <v>142</v>
      </c>
      <c r="F914" s="198">
        <v>142</v>
      </c>
      <c r="G914" s="198"/>
      <c r="H914" s="198"/>
      <c r="I914" s="198"/>
      <c r="J914" s="195">
        <f t="shared" si="29"/>
        <v>142</v>
      </c>
      <c r="N914" s="186"/>
    </row>
    <row r="915" spans="1:14" s="184" customFormat="1" ht="18.75" customHeight="1">
      <c r="A915" s="196">
        <v>21308</v>
      </c>
      <c r="B915" s="197" t="s">
        <v>683</v>
      </c>
      <c r="C915" s="198">
        <f>SUM(C916:C921)</f>
        <v>678</v>
      </c>
      <c r="D915" s="195">
        <f t="shared" si="30"/>
        <v>0</v>
      </c>
      <c r="F915" s="198">
        <f>SUM(F916:F921)</f>
        <v>0</v>
      </c>
      <c r="G915" s="198">
        <f>SUM(G916:G921)</f>
        <v>0</v>
      </c>
      <c r="H915" s="198">
        <f>SUM(H916:H921)</f>
        <v>0</v>
      </c>
      <c r="I915" s="198">
        <f>SUM(I916:I921)</f>
        <v>0</v>
      </c>
      <c r="J915" s="195">
        <f t="shared" si="29"/>
        <v>0</v>
      </c>
      <c r="N915" s="186"/>
    </row>
    <row r="916" spans="1:14" s="184" customFormat="1" ht="18.75" customHeight="1">
      <c r="A916" s="196">
        <v>2130801</v>
      </c>
      <c r="B916" s="197" t="s">
        <v>684</v>
      </c>
      <c r="C916" s="198"/>
      <c r="D916" s="195">
        <f t="shared" si="30"/>
        <v>0</v>
      </c>
      <c r="F916" s="198"/>
      <c r="G916" s="198"/>
      <c r="H916" s="198"/>
      <c r="I916" s="198"/>
      <c r="J916" s="195">
        <f t="shared" si="29"/>
        <v>0</v>
      </c>
      <c r="N916" s="186"/>
    </row>
    <row r="917" spans="1:14" s="184" customFormat="1" ht="18.75" customHeight="1">
      <c r="A917" s="196">
        <v>2130802</v>
      </c>
      <c r="B917" s="197" t="s">
        <v>685</v>
      </c>
      <c r="C917" s="198"/>
      <c r="D917" s="195">
        <f t="shared" si="30"/>
        <v>0</v>
      </c>
      <c r="F917" s="198"/>
      <c r="G917" s="198"/>
      <c r="H917" s="198"/>
      <c r="I917" s="198"/>
      <c r="J917" s="195">
        <f t="shared" si="29"/>
        <v>0</v>
      </c>
      <c r="N917" s="186"/>
    </row>
    <row r="918" spans="1:14" s="184" customFormat="1" ht="18.75" customHeight="1">
      <c r="A918" s="196">
        <v>2130803</v>
      </c>
      <c r="B918" s="197" t="s">
        <v>686</v>
      </c>
      <c r="C918" s="198">
        <v>454</v>
      </c>
      <c r="D918" s="195">
        <f t="shared" si="30"/>
        <v>0</v>
      </c>
      <c r="F918" s="198"/>
      <c r="G918" s="198"/>
      <c r="H918" s="198"/>
      <c r="I918" s="198"/>
      <c r="J918" s="195">
        <f t="shared" si="29"/>
        <v>0</v>
      </c>
      <c r="N918" s="186"/>
    </row>
    <row r="919" spans="1:14" s="184" customFormat="1" ht="18.75" customHeight="1">
      <c r="A919" s="196">
        <v>2130804</v>
      </c>
      <c r="B919" s="197" t="s">
        <v>687</v>
      </c>
      <c r="C919" s="198"/>
      <c r="D919" s="195">
        <f t="shared" si="30"/>
        <v>0</v>
      </c>
      <c r="F919" s="198"/>
      <c r="G919" s="198"/>
      <c r="H919" s="198"/>
      <c r="I919" s="198"/>
      <c r="J919" s="195">
        <f t="shared" si="29"/>
        <v>0</v>
      </c>
      <c r="N919" s="186"/>
    </row>
    <row r="920" spans="1:14" s="184" customFormat="1" ht="18.75" customHeight="1">
      <c r="A920" s="196">
        <v>2130805</v>
      </c>
      <c r="B920" s="197" t="s">
        <v>688</v>
      </c>
      <c r="C920" s="198"/>
      <c r="D920" s="195">
        <f t="shared" si="30"/>
        <v>0</v>
      </c>
      <c r="F920" s="198"/>
      <c r="G920" s="198"/>
      <c r="H920" s="198"/>
      <c r="I920" s="198"/>
      <c r="J920" s="195">
        <f t="shared" si="29"/>
        <v>0</v>
      </c>
      <c r="N920" s="186"/>
    </row>
    <row r="921" spans="1:14" s="184" customFormat="1" ht="18.75" customHeight="1">
      <c r="A921" s="196">
        <v>2130899</v>
      </c>
      <c r="B921" s="197" t="s">
        <v>689</v>
      </c>
      <c r="C921" s="198">
        <v>224</v>
      </c>
      <c r="D921" s="195">
        <f t="shared" si="30"/>
        <v>0</v>
      </c>
      <c r="F921" s="198"/>
      <c r="G921" s="198"/>
      <c r="H921" s="198"/>
      <c r="I921" s="198"/>
      <c r="J921" s="195">
        <f t="shared" si="29"/>
        <v>0</v>
      </c>
      <c r="N921" s="186"/>
    </row>
    <row r="922" spans="1:14" s="184" customFormat="1" ht="18.75" customHeight="1">
      <c r="A922" s="196">
        <v>21309</v>
      </c>
      <c r="B922" s="197" t="s">
        <v>690</v>
      </c>
      <c r="C922" s="198">
        <f>SUM(C923:C924)</f>
        <v>6</v>
      </c>
      <c r="D922" s="195">
        <f t="shared" si="30"/>
        <v>0</v>
      </c>
      <c r="F922" s="198">
        <f>SUM(F923:F924)</f>
        <v>0</v>
      </c>
      <c r="G922" s="198">
        <f>SUM(G923:G924)</f>
        <v>0</v>
      </c>
      <c r="H922" s="198">
        <f>SUM(H923:H924)</f>
        <v>0</v>
      </c>
      <c r="I922" s="198">
        <f>SUM(I923:I924)</f>
        <v>0</v>
      </c>
      <c r="J922" s="195">
        <f t="shared" si="29"/>
        <v>0</v>
      </c>
      <c r="N922" s="186"/>
    </row>
    <row r="923" spans="1:14" s="184" customFormat="1" ht="18.75" customHeight="1">
      <c r="A923" s="196">
        <v>2130901</v>
      </c>
      <c r="B923" s="197" t="s">
        <v>691</v>
      </c>
      <c r="C923" s="198">
        <v>6</v>
      </c>
      <c r="D923" s="195">
        <f t="shared" si="30"/>
        <v>0</v>
      </c>
      <c r="F923" s="198"/>
      <c r="G923" s="198"/>
      <c r="H923" s="198"/>
      <c r="I923" s="198"/>
      <c r="J923" s="195">
        <f t="shared" si="29"/>
        <v>0</v>
      </c>
      <c r="N923" s="186"/>
    </row>
    <row r="924" spans="1:14" s="184" customFormat="1" ht="18.75" customHeight="1">
      <c r="A924" s="196">
        <v>2130999</v>
      </c>
      <c r="B924" s="197" t="s">
        <v>692</v>
      </c>
      <c r="C924" s="198"/>
      <c r="D924" s="195">
        <f t="shared" si="30"/>
        <v>0</v>
      </c>
      <c r="F924" s="198"/>
      <c r="G924" s="198"/>
      <c r="H924" s="198"/>
      <c r="I924" s="198"/>
      <c r="J924" s="195">
        <f t="shared" si="29"/>
        <v>0</v>
      </c>
      <c r="N924" s="186"/>
    </row>
    <row r="925" spans="1:14" s="184" customFormat="1" ht="18.75" customHeight="1">
      <c r="A925" s="196">
        <v>21399</v>
      </c>
      <c r="B925" s="197" t="s">
        <v>693</v>
      </c>
      <c r="C925" s="198">
        <f>SUM(C926:C927)</f>
        <v>0</v>
      </c>
      <c r="D925" s="195">
        <f t="shared" si="30"/>
        <v>77</v>
      </c>
      <c r="F925" s="198">
        <f>SUM(F926:F927)</f>
        <v>77</v>
      </c>
      <c r="G925" s="198">
        <f>SUM(G926:G927)</f>
        <v>0</v>
      </c>
      <c r="H925" s="198">
        <f>SUM(H926:H927)</f>
        <v>0</v>
      </c>
      <c r="I925" s="198">
        <f>SUM(I926:I927)</f>
        <v>0</v>
      </c>
      <c r="J925" s="195">
        <f t="shared" si="29"/>
        <v>77</v>
      </c>
      <c r="N925" s="186"/>
    </row>
    <row r="926" spans="1:14" s="184" customFormat="1" ht="18.75" customHeight="1">
      <c r="A926" s="196">
        <v>2139901</v>
      </c>
      <c r="B926" s="197" t="s">
        <v>694</v>
      </c>
      <c r="C926" s="198"/>
      <c r="D926" s="195">
        <f t="shared" si="30"/>
        <v>0</v>
      </c>
      <c r="F926" s="198"/>
      <c r="G926" s="198"/>
      <c r="H926" s="198"/>
      <c r="I926" s="198"/>
      <c r="J926" s="195">
        <f t="shared" si="29"/>
        <v>0</v>
      </c>
      <c r="N926" s="186"/>
    </row>
    <row r="927" spans="1:14" s="184" customFormat="1" ht="18.75" customHeight="1">
      <c r="A927" s="196">
        <v>2139999</v>
      </c>
      <c r="B927" s="197" t="s">
        <v>695</v>
      </c>
      <c r="C927" s="198"/>
      <c r="D927" s="195">
        <f t="shared" si="30"/>
        <v>77</v>
      </c>
      <c r="F927" s="198">
        <v>77</v>
      </c>
      <c r="G927" s="198"/>
      <c r="H927" s="198"/>
      <c r="I927" s="198"/>
      <c r="J927" s="195">
        <f t="shared" si="29"/>
        <v>77</v>
      </c>
      <c r="N927" s="186"/>
    </row>
    <row r="928" spans="1:14" s="184" customFormat="1" ht="18.75" customHeight="1">
      <c r="A928" s="196">
        <v>214</v>
      </c>
      <c r="B928" s="197" t="s">
        <v>696</v>
      </c>
      <c r="C928" s="198">
        <f>SUM(C929,C952,C962,C972,C977,C984,C989)</f>
        <v>8101</v>
      </c>
      <c r="D928" s="195">
        <f t="shared" si="30"/>
        <v>3740</v>
      </c>
      <c r="F928" s="198">
        <f>SUM(F929,F952,F962,F972,F977,F984,F989)</f>
        <v>3740</v>
      </c>
      <c r="G928" s="198">
        <f>SUM(G929,G952,G962,G972,G977,G984,G989)</f>
        <v>0</v>
      </c>
      <c r="H928" s="198">
        <f>SUM(H929,H952,H962,H972,H977,H984,H989)</f>
        <v>0</v>
      </c>
      <c r="I928" s="198">
        <f>SUM(I929,I952,I962,I972,I977,I984,I989)</f>
        <v>0</v>
      </c>
      <c r="J928" s="195">
        <f t="shared" si="29"/>
        <v>3740</v>
      </c>
      <c r="N928" s="186"/>
    </row>
    <row r="929" spans="1:14" s="184" customFormat="1" ht="18.75" customHeight="1">
      <c r="A929" s="196">
        <v>21401</v>
      </c>
      <c r="B929" s="197" t="s">
        <v>697</v>
      </c>
      <c r="C929" s="198">
        <f>SUM(C930:C951)</f>
        <v>7917</v>
      </c>
      <c r="D929" s="195">
        <f t="shared" si="30"/>
        <v>3700</v>
      </c>
      <c r="F929" s="198">
        <f>SUM(F930:F951)</f>
        <v>3700</v>
      </c>
      <c r="G929" s="198">
        <f>SUM(G930:G951)</f>
        <v>0</v>
      </c>
      <c r="H929" s="198">
        <f>SUM(H930:H951)</f>
        <v>0</v>
      </c>
      <c r="I929" s="198">
        <f>SUM(I930:I951)</f>
        <v>0</v>
      </c>
      <c r="J929" s="195">
        <f t="shared" si="29"/>
        <v>3700</v>
      </c>
      <c r="N929" s="186"/>
    </row>
    <row r="930" spans="1:14" s="184" customFormat="1" ht="18.75" customHeight="1">
      <c r="A930" s="196">
        <v>2140101</v>
      </c>
      <c r="B930" s="197" t="s">
        <v>596</v>
      </c>
      <c r="C930" s="198"/>
      <c r="D930" s="195">
        <f t="shared" si="30"/>
        <v>0</v>
      </c>
      <c r="F930" s="198"/>
      <c r="G930" s="198"/>
      <c r="H930" s="198"/>
      <c r="I930" s="198"/>
      <c r="J930" s="195">
        <f t="shared" si="29"/>
        <v>0</v>
      </c>
      <c r="N930" s="186"/>
    </row>
    <row r="931" spans="1:14" s="184" customFormat="1" ht="18.75" customHeight="1">
      <c r="A931" s="196">
        <v>2140102</v>
      </c>
      <c r="B931" s="197" t="s">
        <v>597</v>
      </c>
      <c r="C931" s="198">
        <v>7500</v>
      </c>
      <c r="D931" s="195">
        <f t="shared" si="30"/>
        <v>3700</v>
      </c>
      <c r="F931" s="198">
        <v>3700</v>
      </c>
      <c r="G931" s="198"/>
      <c r="H931" s="198"/>
      <c r="I931" s="198"/>
      <c r="J931" s="195">
        <f t="shared" si="29"/>
        <v>3700</v>
      </c>
      <c r="N931" s="186"/>
    </row>
    <row r="932" spans="1:14" s="184" customFormat="1" ht="18.75" customHeight="1">
      <c r="A932" s="196">
        <v>2140103</v>
      </c>
      <c r="B932" s="197" t="s">
        <v>598</v>
      </c>
      <c r="C932" s="198"/>
      <c r="D932" s="195">
        <f t="shared" si="30"/>
        <v>0</v>
      </c>
      <c r="F932" s="198"/>
      <c r="G932" s="198"/>
      <c r="H932" s="198"/>
      <c r="I932" s="198"/>
      <c r="J932" s="195">
        <f t="shared" si="29"/>
        <v>0</v>
      </c>
      <c r="N932" s="186"/>
    </row>
    <row r="933" spans="1:14" s="184" customFormat="1" ht="18.75" customHeight="1">
      <c r="A933" s="196">
        <v>2140104</v>
      </c>
      <c r="B933" s="197" t="s">
        <v>698</v>
      </c>
      <c r="C933" s="198">
        <v>182</v>
      </c>
      <c r="D933" s="195">
        <f t="shared" si="30"/>
        <v>0</v>
      </c>
      <c r="F933" s="198"/>
      <c r="G933" s="198"/>
      <c r="H933" s="198"/>
      <c r="I933" s="198"/>
      <c r="J933" s="195">
        <f t="shared" si="29"/>
        <v>0</v>
      </c>
      <c r="N933" s="186"/>
    </row>
    <row r="934" spans="1:14" s="184" customFormat="1" ht="18.75" customHeight="1">
      <c r="A934" s="196">
        <v>2140106</v>
      </c>
      <c r="B934" s="197" t="s">
        <v>699</v>
      </c>
      <c r="C934" s="198">
        <v>210</v>
      </c>
      <c r="D934" s="195">
        <f t="shared" si="30"/>
        <v>0</v>
      </c>
      <c r="F934" s="198"/>
      <c r="G934" s="198"/>
      <c r="H934" s="198"/>
      <c r="I934" s="198"/>
      <c r="J934" s="195">
        <f t="shared" si="29"/>
        <v>0</v>
      </c>
      <c r="N934" s="186"/>
    </row>
    <row r="935" spans="1:14" s="184" customFormat="1" ht="18.75" customHeight="1">
      <c r="A935" s="196">
        <v>2140109</v>
      </c>
      <c r="B935" s="197" t="s">
        <v>700</v>
      </c>
      <c r="C935" s="198"/>
      <c r="D935" s="195">
        <f t="shared" si="30"/>
        <v>0</v>
      </c>
      <c r="F935" s="198"/>
      <c r="G935" s="198"/>
      <c r="H935" s="198"/>
      <c r="I935" s="198"/>
      <c r="J935" s="195">
        <f t="shared" si="29"/>
        <v>0</v>
      </c>
      <c r="N935" s="186"/>
    </row>
    <row r="936" spans="1:14" s="184" customFormat="1" ht="18.75" customHeight="1">
      <c r="A936" s="196">
        <v>2140110</v>
      </c>
      <c r="B936" s="197" t="s">
        <v>701</v>
      </c>
      <c r="C936" s="198"/>
      <c r="D936" s="195">
        <f t="shared" si="30"/>
        <v>0</v>
      </c>
      <c r="F936" s="198"/>
      <c r="G936" s="198"/>
      <c r="H936" s="198"/>
      <c r="I936" s="198"/>
      <c r="J936" s="195">
        <f t="shared" si="29"/>
        <v>0</v>
      </c>
      <c r="N936" s="186"/>
    </row>
    <row r="937" spans="1:14" s="184" customFormat="1" ht="18.75" customHeight="1">
      <c r="A937" s="196">
        <v>2140111</v>
      </c>
      <c r="B937" s="197" t="s">
        <v>702</v>
      </c>
      <c r="C937" s="198"/>
      <c r="D937" s="195">
        <f t="shared" si="30"/>
        <v>0</v>
      </c>
      <c r="F937" s="198"/>
      <c r="G937" s="198"/>
      <c r="H937" s="198"/>
      <c r="I937" s="198"/>
      <c r="J937" s="195">
        <f t="shared" si="29"/>
        <v>0</v>
      </c>
      <c r="N937" s="186"/>
    </row>
    <row r="938" spans="1:14" s="184" customFormat="1" ht="18.75" customHeight="1">
      <c r="A938" s="196">
        <v>2140112</v>
      </c>
      <c r="B938" s="197" t="s">
        <v>703</v>
      </c>
      <c r="C938" s="198"/>
      <c r="D938" s="195">
        <f t="shared" si="30"/>
        <v>0</v>
      </c>
      <c r="F938" s="198"/>
      <c r="G938" s="198"/>
      <c r="H938" s="198"/>
      <c r="I938" s="198"/>
      <c r="J938" s="195">
        <f t="shared" si="29"/>
        <v>0</v>
      </c>
      <c r="N938" s="186"/>
    </row>
    <row r="939" spans="1:14" s="184" customFormat="1" ht="18.75" customHeight="1">
      <c r="A939" s="196">
        <v>2140114</v>
      </c>
      <c r="B939" s="197" t="s">
        <v>704</v>
      </c>
      <c r="C939" s="198"/>
      <c r="D939" s="195">
        <f t="shared" si="30"/>
        <v>0</v>
      </c>
      <c r="F939" s="198"/>
      <c r="G939" s="198"/>
      <c r="H939" s="198"/>
      <c r="I939" s="198"/>
      <c r="J939" s="195">
        <f t="shared" si="29"/>
        <v>0</v>
      </c>
      <c r="N939" s="186"/>
    </row>
    <row r="940" spans="1:14" s="184" customFormat="1" ht="18.75" customHeight="1">
      <c r="A940" s="196">
        <v>2140122</v>
      </c>
      <c r="B940" s="197" t="s">
        <v>705</v>
      </c>
      <c r="C940" s="198"/>
      <c r="D940" s="195">
        <f t="shared" si="30"/>
        <v>0</v>
      </c>
      <c r="F940" s="198"/>
      <c r="G940" s="198"/>
      <c r="H940" s="198"/>
      <c r="I940" s="198"/>
      <c r="J940" s="195">
        <f t="shared" si="29"/>
        <v>0</v>
      </c>
      <c r="N940" s="186"/>
    </row>
    <row r="941" spans="1:14" s="184" customFormat="1" ht="18.75" customHeight="1">
      <c r="A941" s="196">
        <v>2140123</v>
      </c>
      <c r="B941" s="197" t="s">
        <v>706</v>
      </c>
      <c r="C941" s="198"/>
      <c r="D941" s="195">
        <f t="shared" si="30"/>
        <v>0</v>
      </c>
      <c r="F941" s="198"/>
      <c r="G941" s="198"/>
      <c r="H941" s="198"/>
      <c r="I941" s="198"/>
      <c r="J941" s="195">
        <f t="shared" si="29"/>
        <v>0</v>
      </c>
      <c r="N941" s="186"/>
    </row>
    <row r="942" spans="1:14" s="184" customFormat="1" ht="18.75" customHeight="1">
      <c r="A942" s="196">
        <v>2140127</v>
      </c>
      <c r="B942" s="197" t="s">
        <v>707</v>
      </c>
      <c r="C942" s="198"/>
      <c r="D942" s="195">
        <f t="shared" si="30"/>
        <v>0</v>
      </c>
      <c r="F942" s="198"/>
      <c r="G942" s="198"/>
      <c r="H942" s="198"/>
      <c r="I942" s="198"/>
      <c r="J942" s="195">
        <f t="shared" si="29"/>
        <v>0</v>
      </c>
      <c r="N942" s="186"/>
    </row>
    <row r="943" spans="1:14" s="184" customFormat="1" ht="18.75" customHeight="1">
      <c r="A943" s="196">
        <v>2140128</v>
      </c>
      <c r="B943" s="197" t="s">
        <v>708</v>
      </c>
      <c r="C943" s="198"/>
      <c r="D943" s="195">
        <f t="shared" si="30"/>
        <v>0</v>
      </c>
      <c r="F943" s="198"/>
      <c r="G943" s="198"/>
      <c r="H943" s="198"/>
      <c r="I943" s="198"/>
      <c r="J943" s="195">
        <f t="shared" si="29"/>
        <v>0</v>
      </c>
      <c r="N943" s="186"/>
    </row>
    <row r="944" spans="1:14" s="184" customFormat="1" ht="18.75" customHeight="1">
      <c r="A944" s="196">
        <v>2140129</v>
      </c>
      <c r="B944" s="197" t="s">
        <v>709</v>
      </c>
      <c r="C944" s="198"/>
      <c r="D944" s="195">
        <f t="shared" si="30"/>
        <v>0</v>
      </c>
      <c r="F944" s="198"/>
      <c r="G944" s="198"/>
      <c r="H944" s="198"/>
      <c r="I944" s="198"/>
      <c r="J944" s="195">
        <f t="shared" si="29"/>
        <v>0</v>
      </c>
      <c r="N944" s="186"/>
    </row>
    <row r="945" spans="1:14" s="184" customFormat="1" ht="18.75" customHeight="1">
      <c r="A945" s="196">
        <v>2140130</v>
      </c>
      <c r="B945" s="197" t="s">
        <v>710</v>
      </c>
      <c r="C945" s="198"/>
      <c r="D945" s="195">
        <f t="shared" si="30"/>
        <v>0</v>
      </c>
      <c r="F945" s="198"/>
      <c r="G945" s="198"/>
      <c r="H945" s="198"/>
      <c r="I945" s="198"/>
      <c r="J945" s="195">
        <f t="shared" si="29"/>
        <v>0</v>
      </c>
      <c r="N945" s="186"/>
    </row>
    <row r="946" spans="1:14" s="184" customFormat="1" ht="18.75" customHeight="1">
      <c r="A946" s="196">
        <v>2140131</v>
      </c>
      <c r="B946" s="197" t="s">
        <v>711</v>
      </c>
      <c r="C946" s="198"/>
      <c r="D946" s="195">
        <f t="shared" si="30"/>
        <v>0</v>
      </c>
      <c r="F946" s="198"/>
      <c r="G946" s="198"/>
      <c r="H946" s="198"/>
      <c r="I946" s="198"/>
      <c r="J946" s="195">
        <f t="shared" si="29"/>
        <v>0</v>
      </c>
      <c r="N946" s="186"/>
    </row>
    <row r="947" spans="1:14" s="184" customFormat="1" ht="18.75" customHeight="1">
      <c r="A947" s="196">
        <v>2140133</v>
      </c>
      <c r="B947" s="197" t="s">
        <v>712</v>
      </c>
      <c r="C947" s="198"/>
      <c r="D947" s="195">
        <f t="shared" si="30"/>
        <v>0</v>
      </c>
      <c r="F947" s="198"/>
      <c r="G947" s="198"/>
      <c r="H947" s="198"/>
      <c r="I947" s="198"/>
      <c r="J947" s="195">
        <f t="shared" si="29"/>
        <v>0</v>
      </c>
      <c r="N947" s="186"/>
    </row>
    <row r="948" spans="1:14" s="184" customFormat="1" ht="18.75" customHeight="1">
      <c r="A948" s="196">
        <v>2140136</v>
      </c>
      <c r="B948" s="197" t="s">
        <v>713</v>
      </c>
      <c r="C948" s="198"/>
      <c r="D948" s="195">
        <f t="shared" si="30"/>
        <v>0</v>
      </c>
      <c r="F948" s="198"/>
      <c r="G948" s="198"/>
      <c r="H948" s="198"/>
      <c r="I948" s="198"/>
      <c r="J948" s="195">
        <f t="shared" si="29"/>
        <v>0</v>
      </c>
      <c r="N948" s="186"/>
    </row>
    <row r="949" spans="1:14" s="184" customFormat="1" ht="18.75" customHeight="1">
      <c r="A949" s="196">
        <v>2140138</v>
      </c>
      <c r="B949" s="197" t="s">
        <v>714</v>
      </c>
      <c r="C949" s="198"/>
      <c r="D949" s="195">
        <f t="shared" si="30"/>
        <v>0</v>
      </c>
      <c r="F949" s="198"/>
      <c r="G949" s="198"/>
      <c r="H949" s="198"/>
      <c r="I949" s="198"/>
      <c r="J949" s="195">
        <f t="shared" si="29"/>
        <v>0</v>
      </c>
      <c r="N949" s="186"/>
    </row>
    <row r="950" spans="1:14" s="184" customFormat="1" ht="18.75" customHeight="1">
      <c r="A950" s="196">
        <v>2140139</v>
      </c>
      <c r="B950" s="197" t="s">
        <v>715</v>
      </c>
      <c r="C950" s="198"/>
      <c r="D950" s="195">
        <f t="shared" si="30"/>
        <v>0</v>
      </c>
      <c r="F950" s="198"/>
      <c r="G950" s="198"/>
      <c r="H950" s="198"/>
      <c r="I950" s="198"/>
      <c r="J950" s="195">
        <f t="shared" si="29"/>
        <v>0</v>
      </c>
      <c r="N950" s="186"/>
    </row>
    <row r="951" spans="1:14" s="184" customFormat="1" ht="18.75" customHeight="1">
      <c r="A951" s="196">
        <v>2140199</v>
      </c>
      <c r="B951" s="197" t="s">
        <v>716</v>
      </c>
      <c r="C951" s="198">
        <v>25</v>
      </c>
      <c r="D951" s="195">
        <f t="shared" si="30"/>
        <v>0</v>
      </c>
      <c r="F951" s="198"/>
      <c r="G951" s="198"/>
      <c r="H951" s="198"/>
      <c r="I951" s="198"/>
      <c r="J951" s="195">
        <f t="shared" si="29"/>
        <v>0</v>
      </c>
      <c r="N951" s="186"/>
    </row>
    <row r="952" spans="1:14" s="184" customFormat="1" ht="18.75" customHeight="1">
      <c r="A952" s="196">
        <v>21402</v>
      </c>
      <c r="B952" s="197" t="s">
        <v>717</v>
      </c>
      <c r="C952" s="198">
        <f>SUM(C953:C961)</f>
        <v>0</v>
      </c>
      <c r="D952" s="195">
        <f t="shared" si="30"/>
        <v>40</v>
      </c>
      <c r="F952" s="198">
        <f>SUM(F953:F961)</f>
        <v>40</v>
      </c>
      <c r="G952" s="198">
        <f>SUM(G953:G961)</f>
        <v>0</v>
      </c>
      <c r="H952" s="198">
        <f>SUM(H953:H961)</f>
        <v>0</v>
      </c>
      <c r="I952" s="198">
        <f>SUM(I953:I961)</f>
        <v>0</v>
      </c>
      <c r="J952" s="195">
        <f t="shared" si="29"/>
        <v>40</v>
      </c>
      <c r="N952" s="186"/>
    </row>
    <row r="953" spans="1:14" s="184" customFormat="1" ht="18.75" customHeight="1">
      <c r="A953" s="196">
        <v>2140201</v>
      </c>
      <c r="B953" s="197" t="s">
        <v>596</v>
      </c>
      <c r="C953" s="198"/>
      <c r="D953" s="195">
        <f t="shared" si="30"/>
        <v>0</v>
      </c>
      <c r="F953" s="198"/>
      <c r="G953" s="198"/>
      <c r="H953" s="198"/>
      <c r="I953" s="198"/>
      <c r="J953" s="195">
        <f t="shared" si="29"/>
        <v>0</v>
      </c>
      <c r="N953" s="186"/>
    </row>
    <row r="954" spans="1:14" s="184" customFormat="1" ht="18.75" customHeight="1">
      <c r="A954" s="196">
        <v>2140202</v>
      </c>
      <c r="B954" s="197" t="s">
        <v>597</v>
      </c>
      <c r="C954" s="198"/>
      <c r="D954" s="195">
        <f t="shared" si="30"/>
        <v>0</v>
      </c>
      <c r="F954" s="198"/>
      <c r="G954" s="198"/>
      <c r="H954" s="198"/>
      <c r="I954" s="198"/>
      <c r="J954" s="195">
        <f t="shared" si="29"/>
        <v>0</v>
      </c>
      <c r="N954" s="186"/>
    </row>
    <row r="955" spans="1:14" s="184" customFormat="1" ht="18.75" customHeight="1">
      <c r="A955" s="196">
        <v>2140203</v>
      </c>
      <c r="B955" s="197" t="s">
        <v>598</v>
      </c>
      <c r="C955" s="198"/>
      <c r="D955" s="195">
        <f t="shared" si="30"/>
        <v>40</v>
      </c>
      <c r="F955" s="198">
        <v>40</v>
      </c>
      <c r="G955" s="198"/>
      <c r="H955" s="198"/>
      <c r="I955" s="198"/>
      <c r="J955" s="195">
        <f t="shared" si="29"/>
        <v>40</v>
      </c>
      <c r="N955" s="186"/>
    </row>
    <row r="956" spans="1:14" s="184" customFormat="1" ht="18.75" customHeight="1">
      <c r="A956" s="196">
        <v>2140204</v>
      </c>
      <c r="B956" s="197" t="s">
        <v>718</v>
      </c>
      <c r="C956" s="198"/>
      <c r="D956" s="195">
        <f t="shared" si="30"/>
        <v>0</v>
      </c>
      <c r="F956" s="198"/>
      <c r="G956" s="198"/>
      <c r="H956" s="198"/>
      <c r="I956" s="198"/>
      <c r="J956" s="195">
        <f t="shared" si="29"/>
        <v>0</v>
      </c>
      <c r="N956" s="186"/>
    </row>
    <row r="957" spans="1:14" s="184" customFormat="1" ht="18.75" customHeight="1">
      <c r="A957" s="196">
        <v>2140205</v>
      </c>
      <c r="B957" s="197" t="s">
        <v>719</v>
      </c>
      <c r="C957" s="198"/>
      <c r="D957" s="195">
        <f t="shared" si="30"/>
        <v>0</v>
      </c>
      <c r="F957" s="198"/>
      <c r="G957" s="198"/>
      <c r="H957" s="198"/>
      <c r="I957" s="198"/>
      <c r="J957" s="195">
        <f t="shared" si="29"/>
        <v>0</v>
      </c>
      <c r="N957" s="186"/>
    </row>
    <row r="958" spans="1:14" s="184" customFormat="1" ht="18.75" customHeight="1">
      <c r="A958" s="196">
        <v>2140206</v>
      </c>
      <c r="B958" s="197" t="s">
        <v>720</v>
      </c>
      <c r="C958" s="198"/>
      <c r="D958" s="195">
        <f t="shared" si="30"/>
        <v>0</v>
      </c>
      <c r="F958" s="198"/>
      <c r="G958" s="198"/>
      <c r="H958" s="198"/>
      <c r="I958" s="198"/>
      <c r="J958" s="195">
        <f t="shared" si="29"/>
        <v>0</v>
      </c>
      <c r="N958" s="186"/>
    </row>
    <row r="959" spans="1:14" s="184" customFormat="1" ht="18.75" customHeight="1">
      <c r="A959" s="196">
        <v>2140207</v>
      </c>
      <c r="B959" s="197" t="s">
        <v>721</v>
      </c>
      <c r="C959" s="198"/>
      <c r="D959" s="195">
        <f t="shared" si="30"/>
        <v>0</v>
      </c>
      <c r="F959" s="198"/>
      <c r="G959" s="198"/>
      <c r="H959" s="198"/>
      <c r="I959" s="198"/>
      <c r="J959" s="195">
        <f t="shared" si="29"/>
        <v>0</v>
      </c>
      <c r="N959" s="186"/>
    </row>
    <row r="960" spans="1:14" s="184" customFormat="1" ht="18.75" customHeight="1">
      <c r="A960" s="196">
        <v>2140208</v>
      </c>
      <c r="B960" s="197" t="s">
        <v>722</v>
      </c>
      <c r="C960" s="198"/>
      <c r="D960" s="195">
        <f t="shared" si="30"/>
        <v>0</v>
      </c>
      <c r="F960" s="198"/>
      <c r="G960" s="198"/>
      <c r="H960" s="198"/>
      <c r="I960" s="198"/>
      <c r="J960" s="195">
        <f t="shared" si="29"/>
        <v>0</v>
      </c>
      <c r="N960" s="186"/>
    </row>
    <row r="961" spans="1:14" s="184" customFormat="1" ht="18.75" customHeight="1">
      <c r="A961" s="196">
        <v>2140299</v>
      </c>
      <c r="B961" s="197" t="s">
        <v>723</v>
      </c>
      <c r="C961" s="198"/>
      <c r="D961" s="195">
        <f t="shared" si="30"/>
        <v>0</v>
      </c>
      <c r="F961" s="198"/>
      <c r="G961" s="198"/>
      <c r="H961" s="198"/>
      <c r="I961" s="198"/>
      <c r="J961" s="195">
        <f t="shared" si="29"/>
        <v>0</v>
      </c>
      <c r="N961" s="186"/>
    </row>
    <row r="962" spans="1:14" s="184" customFormat="1" ht="18.75" customHeight="1">
      <c r="A962" s="196">
        <v>21403</v>
      </c>
      <c r="B962" s="197" t="s">
        <v>724</v>
      </c>
      <c r="C962" s="198">
        <f>SUM(C963:C971)</f>
        <v>0</v>
      </c>
      <c r="D962" s="195">
        <f t="shared" si="30"/>
        <v>0</v>
      </c>
      <c r="F962" s="198">
        <f>SUM(F963:F971)</f>
        <v>0</v>
      </c>
      <c r="G962" s="198">
        <f>SUM(G963:G971)</f>
        <v>0</v>
      </c>
      <c r="H962" s="198">
        <f>SUM(H963:H971)</f>
        <v>0</v>
      </c>
      <c r="I962" s="198">
        <f>SUM(I963:I971)</f>
        <v>0</v>
      </c>
      <c r="J962" s="195">
        <f t="shared" si="29"/>
        <v>0</v>
      </c>
      <c r="N962" s="186"/>
    </row>
    <row r="963" spans="1:14" s="184" customFormat="1" ht="18.75" customHeight="1">
      <c r="A963" s="196">
        <v>2140301</v>
      </c>
      <c r="B963" s="197" t="s">
        <v>596</v>
      </c>
      <c r="C963" s="198"/>
      <c r="D963" s="195">
        <f t="shared" si="30"/>
        <v>0</v>
      </c>
      <c r="F963" s="198"/>
      <c r="G963" s="198"/>
      <c r="H963" s="198"/>
      <c r="I963" s="198"/>
      <c r="J963" s="195">
        <f t="shared" si="29"/>
        <v>0</v>
      </c>
      <c r="N963" s="186"/>
    </row>
    <row r="964" spans="1:14" s="184" customFormat="1" ht="18.75" customHeight="1">
      <c r="A964" s="196">
        <v>2140302</v>
      </c>
      <c r="B964" s="197" t="s">
        <v>597</v>
      </c>
      <c r="C964" s="198"/>
      <c r="D964" s="195">
        <f t="shared" si="30"/>
        <v>0</v>
      </c>
      <c r="F964" s="198"/>
      <c r="G964" s="198"/>
      <c r="H964" s="198"/>
      <c r="I964" s="198"/>
      <c r="J964" s="195">
        <f t="shared" si="29"/>
        <v>0</v>
      </c>
      <c r="N964" s="186"/>
    </row>
    <row r="965" spans="1:14" s="184" customFormat="1" ht="18.75" customHeight="1">
      <c r="A965" s="196">
        <v>2140303</v>
      </c>
      <c r="B965" s="197" t="s">
        <v>598</v>
      </c>
      <c r="C965" s="198"/>
      <c r="D965" s="195">
        <f t="shared" si="30"/>
        <v>0</v>
      </c>
      <c r="F965" s="198"/>
      <c r="G965" s="198"/>
      <c r="H965" s="198"/>
      <c r="I965" s="198"/>
      <c r="J965" s="195">
        <f t="shared" si="29"/>
        <v>0</v>
      </c>
      <c r="N965" s="186"/>
    </row>
    <row r="966" spans="1:14" s="184" customFormat="1" ht="18.75" customHeight="1">
      <c r="A966" s="196">
        <v>2140304</v>
      </c>
      <c r="B966" s="197" t="s">
        <v>725</v>
      </c>
      <c r="C966" s="198"/>
      <c r="D966" s="195">
        <f t="shared" si="30"/>
        <v>0</v>
      </c>
      <c r="F966" s="198"/>
      <c r="G966" s="198"/>
      <c r="H966" s="198"/>
      <c r="I966" s="198"/>
      <c r="J966" s="195">
        <f t="shared" ref="J966:J1029" si="31">SUM(F966:I966)</f>
        <v>0</v>
      </c>
      <c r="N966" s="186"/>
    </row>
    <row r="967" spans="1:14" s="184" customFormat="1" ht="18.75" customHeight="1">
      <c r="A967" s="196">
        <v>2140305</v>
      </c>
      <c r="B967" s="197" t="s">
        <v>726</v>
      </c>
      <c r="C967" s="198"/>
      <c r="D967" s="195">
        <f t="shared" ref="D967:D1030" si="32">J967</f>
        <v>0</v>
      </c>
      <c r="F967" s="198"/>
      <c r="G967" s="198"/>
      <c r="H967" s="198"/>
      <c r="I967" s="198"/>
      <c r="J967" s="195">
        <f t="shared" si="31"/>
        <v>0</v>
      </c>
      <c r="N967" s="186"/>
    </row>
    <row r="968" spans="1:14" s="184" customFormat="1" ht="18.75" customHeight="1">
      <c r="A968" s="196">
        <v>2140306</v>
      </c>
      <c r="B968" s="197" t="s">
        <v>727</v>
      </c>
      <c r="C968" s="198"/>
      <c r="D968" s="195">
        <f t="shared" si="32"/>
        <v>0</v>
      </c>
      <c r="F968" s="198"/>
      <c r="G968" s="198"/>
      <c r="H968" s="198"/>
      <c r="I968" s="198"/>
      <c r="J968" s="195">
        <f t="shared" si="31"/>
        <v>0</v>
      </c>
      <c r="N968" s="186"/>
    </row>
    <row r="969" spans="1:14" s="184" customFormat="1" ht="18.75" customHeight="1">
      <c r="A969" s="196">
        <v>2140307</v>
      </c>
      <c r="B969" s="197" t="s">
        <v>728</v>
      </c>
      <c r="C969" s="198"/>
      <c r="D969" s="195">
        <f t="shared" si="32"/>
        <v>0</v>
      </c>
      <c r="F969" s="198"/>
      <c r="G969" s="198"/>
      <c r="H969" s="198"/>
      <c r="I969" s="198"/>
      <c r="J969" s="195">
        <f t="shared" si="31"/>
        <v>0</v>
      </c>
      <c r="N969" s="186"/>
    </row>
    <row r="970" spans="1:14" s="184" customFormat="1" ht="18.75" customHeight="1">
      <c r="A970" s="196">
        <v>2140308</v>
      </c>
      <c r="B970" s="197" t="s">
        <v>729</v>
      </c>
      <c r="C970" s="198"/>
      <c r="D970" s="195">
        <f t="shared" si="32"/>
        <v>0</v>
      </c>
      <c r="F970" s="198"/>
      <c r="G970" s="198"/>
      <c r="H970" s="198"/>
      <c r="I970" s="198"/>
      <c r="J970" s="195">
        <f t="shared" si="31"/>
        <v>0</v>
      </c>
      <c r="N970" s="186"/>
    </row>
    <row r="971" spans="1:14" s="184" customFormat="1" ht="18.75" customHeight="1">
      <c r="A971" s="196">
        <v>2140399</v>
      </c>
      <c r="B971" s="197" t="s">
        <v>730</v>
      </c>
      <c r="C971" s="198"/>
      <c r="D971" s="195">
        <f t="shared" si="32"/>
        <v>0</v>
      </c>
      <c r="F971" s="198"/>
      <c r="G971" s="198"/>
      <c r="H971" s="198"/>
      <c r="I971" s="198"/>
      <c r="J971" s="195">
        <f t="shared" si="31"/>
        <v>0</v>
      </c>
      <c r="N971" s="186"/>
    </row>
    <row r="972" spans="1:14" s="184" customFormat="1" ht="18.75" customHeight="1">
      <c r="A972" s="196">
        <v>21404</v>
      </c>
      <c r="B972" s="197" t="s">
        <v>731</v>
      </c>
      <c r="C972" s="198">
        <f>SUM(C973:C976)</f>
        <v>0</v>
      </c>
      <c r="D972" s="195">
        <f t="shared" si="32"/>
        <v>0</v>
      </c>
      <c r="F972" s="198">
        <f>SUM(F973:F976)</f>
        <v>0</v>
      </c>
      <c r="G972" s="198">
        <f>SUM(G973:G976)</f>
        <v>0</v>
      </c>
      <c r="H972" s="198">
        <f>SUM(H973:H976)</f>
        <v>0</v>
      </c>
      <c r="I972" s="198">
        <f>SUM(I973:I976)</f>
        <v>0</v>
      </c>
      <c r="J972" s="195">
        <f t="shared" si="31"/>
        <v>0</v>
      </c>
      <c r="N972" s="186"/>
    </row>
    <row r="973" spans="1:14" s="184" customFormat="1" ht="18.75" customHeight="1">
      <c r="A973" s="196">
        <v>2140401</v>
      </c>
      <c r="B973" s="197" t="s">
        <v>732</v>
      </c>
      <c r="C973" s="198"/>
      <c r="D973" s="195">
        <f t="shared" si="32"/>
        <v>0</v>
      </c>
      <c r="F973" s="198"/>
      <c r="G973" s="198"/>
      <c r="H973" s="198"/>
      <c r="I973" s="198"/>
      <c r="J973" s="195">
        <f t="shared" si="31"/>
        <v>0</v>
      </c>
      <c r="N973" s="186"/>
    </row>
    <row r="974" spans="1:14" s="184" customFormat="1" ht="18.75" customHeight="1">
      <c r="A974" s="196">
        <v>2140402</v>
      </c>
      <c r="B974" s="197" t="s">
        <v>733</v>
      </c>
      <c r="C974" s="198"/>
      <c r="D974" s="195">
        <f t="shared" si="32"/>
        <v>0</v>
      </c>
      <c r="F974" s="198"/>
      <c r="G974" s="198"/>
      <c r="H974" s="198"/>
      <c r="I974" s="198"/>
      <c r="J974" s="195">
        <f t="shared" si="31"/>
        <v>0</v>
      </c>
      <c r="N974" s="186"/>
    </row>
    <row r="975" spans="1:14" s="184" customFormat="1" ht="18.75" customHeight="1">
      <c r="A975" s="196">
        <v>2140403</v>
      </c>
      <c r="B975" s="197" t="s">
        <v>734</v>
      </c>
      <c r="C975" s="198"/>
      <c r="D975" s="195">
        <f t="shared" si="32"/>
        <v>0</v>
      </c>
      <c r="F975" s="198"/>
      <c r="G975" s="198"/>
      <c r="H975" s="198"/>
      <c r="I975" s="198"/>
      <c r="J975" s="195">
        <f t="shared" si="31"/>
        <v>0</v>
      </c>
      <c r="N975" s="186"/>
    </row>
    <row r="976" spans="1:14" s="184" customFormat="1" ht="18.75" customHeight="1">
      <c r="A976" s="196">
        <v>2140499</v>
      </c>
      <c r="B976" s="197" t="s">
        <v>735</v>
      </c>
      <c r="C976" s="198"/>
      <c r="D976" s="195">
        <f t="shared" si="32"/>
        <v>0</v>
      </c>
      <c r="F976" s="198"/>
      <c r="G976" s="198"/>
      <c r="H976" s="198"/>
      <c r="I976" s="198"/>
      <c r="J976" s="195">
        <f t="shared" si="31"/>
        <v>0</v>
      </c>
      <c r="N976" s="186"/>
    </row>
    <row r="977" spans="1:14" s="184" customFormat="1" ht="18.75" customHeight="1">
      <c r="A977" s="196">
        <v>21405</v>
      </c>
      <c r="B977" s="197" t="s">
        <v>736</v>
      </c>
      <c r="C977" s="198">
        <f>SUM(C978:C983)</f>
        <v>0</v>
      </c>
      <c r="D977" s="195">
        <f t="shared" si="32"/>
        <v>0</v>
      </c>
      <c r="F977" s="198">
        <f>SUM(F978:F983)</f>
        <v>0</v>
      </c>
      <c r="G977" s="198">
        <f>SUM(G978:G983)</f>
        <v>0</v>
      </c>
      <c r="H977" s="198">
        <f>SUM(H978:H983)</f>
        <v>0</v>
      </c>
      <c r="I977" s="198">
        <f>SUM(I978:I983)</f>
        <v>0</v>
      </c>
      <c r="J977" s="195">
        <f t="shared" si="31"/>
        <v>0</v>
      </c>
      <c r="N977" s="186"/>
    </row>
    <row r="978" spans="1:14" s="184" customFormat="1" ht="18.75" customHeight="1">
      <c r="A978" s="196">
        <v>2140501</v>
      </c>
      <c r="B978" s="197" t="s">
        <v>596</v>
      </c>
      <c r="C978" s="198"/>
      <c r="D978" s="195">
        <f t="shared" si="32"/>
        <v>0</v>
      </c>
      <c r="F978" s="198"/>
      <c r="G978" s="198"/>
      <c r="H978" s="198"/>
      <c r="I978" s="198"/>
      <c r="J978" s="195">
        <f t="shared" si="31"/>
        <v>0</v>
      </c>
      <c r="N978" s="186"/>
    </row>
    <row r="979" spans="1:14" s="184" customFormat="1" ht="18.75" customHeight="1">
      <c r="A979" s="196">
        <v>2140502</v>
      </c>
      <c r="B979" s="197" t="s">
        <v>597</v>
      </c>
      <c r="C979" s="198"/>
      <c r="D979" s="195">
        <f t="shared" si="32"/>
        <v>0</v>
      </c>
      <c r="F979" s="198"/>
      <c r="G979" s="198"/>
      <c r="H979" s="198"/>
      <c r="I979" s="198"/>
      <c r="J979" s="195">
        <f t="shared" si="31"/>
        <v>0</v>
      </c>
      <c r="N979" s="186"/>
    </row>
    <row r="980" spans="1:14" s="184" customFormat="1" ht="18.75" customHeight="1">
      <c r="A980" s="196">
        <v>2140503</v>
      </c>
      <c r="B980" s="197" t="s">
        <v>598</v>
      </c>
      <c r="C980" s="198"/>
      <c r="D980" s="195">
        <f t="shared" si="32"/>
        <v>0</v>
      </c>
      <c r="F980" s="198"/>
      <c r="G980" s="198"/>
      <c r="H980" s="198"/>
      <c r="I980" s="198"/>
      <c r="J980" s="195">
        <f t="shared" si="31"/>
        <v>0</v>
      </c>
      <c r="N980" s="186"/>
    </row>
    <row r="981" spans="1:14" s="184" customFormat="1" ht="18.75" customHeight="1">
      <c r="A981" s="196">
        <v>2140504</v>
      </c>
      <c r="B981" s="197" t="s">
        <v>722</v>
      </c>
      <c r="C981" s="198"/>
      <c r="D981" s="195">
        <f t="shared" si="32"/>
        <v>0</v>
      </c>
      <c r="F981" s="198"/>
      <c r="G981" s="198"/>
      <c r="H981" s="198"/>
      <c r="I981" s="198"/>
      <c r="J981" s="195">
        <f t="shared" si="31"/>
        <v>0</v>
      </c>
      <c r="N981" s="186"/>
    </row>
    <row r="982" spans="1:14" s="184" customFormat="1" ht="18.75" customHeight="1">
      <c r="A982" s="196">
        <v>2140505</v>
      </c>
      <c r="B982" s="197" t="s">
        <v>737</v>
      </c>
      <c r="C982" s="198"/>
      <c r="D982" s="195">
        <f t="shared" si="32"/>
        <v>0</v>
      </c>
      <c r="F982" s="198"/>
      <c r="G982" s="198"/>
      <c r="H982" s="198"/>
      <c r="I982" s="198"/>
      <c r="J982" s="195">
        <f t="shared" si="31"/>
        <v>0</v>
      </c>
      <c r="N982" s="186"/>
    </row>
    <row r="983" spans="1:14" s="184" customFormat="1" ht="18.75" customHeight="1">
      <c r="A983" s="196">
        <v>2140599</v>
      </c>
      <c r="B983" s="197" t="s">
        <v>738</v>
      </c>
      <c r="C983" s="198"/>
      <c r="D983" s="195">
        <f t="shared" si="32"/>
        <v>0</v>
      </c>
      <c r="F983" s="198"/>
      <c r="G983" s="198"/>
      <c r="H983" s="198"/>
      <c r="I983" s="198"/>
      <c r="J983" s="195">
        <f t="shared" si="31"/>
        <v>0</v>
      </c>
      <c r="N983" s="186"/>
    </row>
    <row r="984" spans="1:14" s="184" customFormat="1" ht="18.75" customHeight="1">
      <c r="A984" s="196">
        <v>21406</v>
      </c>
      <c r="B984" s="197" t="s">
        <v>739</v>
      </c>
      <c r="C984" s="198">
        <f>SUM(C985:C988)</f>
        <v>184</v>
      </c>
      <c r="D984" s="195">
        <f t="shared" si="32"/>
        <v>0</v>
      </c>
      <c r="F984" s="198">
        <f>SUM(F985:F988)</f>
        <v>0</v>
      </c>
      <c r="G984" s="198">
        <f>SUM(G985:G988)</f>
        <v>0</v>
      </c>
      <c r="H984" s="198">
        <f>SUM(H985:H988)</f>
        <v>0</v>
      </c>
      <c r="I984" s="198">
        <f>SUM(I985:I988)</f>
        <v>0</v>
      </c>
      <c r="J984" s="195">
        <f t="shared" si="31"/>
        <v>0</v>
      </c>
      <c r="N984" s="186"/>
    </row>
    <row r="985" spans="1:14" s="184" customFormat="1" ht="18.75" customHeight="1">
      <c r="A985" s="196">
        <v>2140601</v>
      </c>
      <c r="B985" s="197" t="s">
        <v>740</v>
      </c>
      <c r="C985" s="198"/>
      <c r="D985" s="195">
        <f t="shared" si="32"/>
        <v>0</v>
      </c>
      <c r="F985" s="198"/>
      <c r="G985" s="198"/>
      <c r="H985" s="198"/>
      <c r="I985" s="198"/>
      <c r="J985" s="195">
        <f t="shared" si="31"/>
        <v>0</v>
      </c>
      <c r="N985" s="186"/>
    </row>
    <row r="986" spans="1:14" s="184" customFormat="1" ht="18.75" customHeight="1">
      <c r="A986" s="196">
        <v>2140602</v>
      </c>
      <c r="B986" s="197" t="s">
        <v>741</v>
      </c>
      <c r="C986" s="198">
        <v>184</v>
      </c>
      <c r="D986" s="195">
        <f t="shared" si="32"/>
        <v>0</v>
      </c>
      <c r="F986" s="198"/>
      <c r="G986" s="198"/>
      <c r="H986" s="198"/>
      <c r="I986" s="198"/>
      <c r="J986" s="195">
        <f t="shared" si="31"/>
        <v>0</v>
      </c>
      <c r="N986" s="186"/>
    </row>
    <row r="987" spans="1:14" s="184" customFormat="1" ht="18.75" customHeight="1">
      <c r="A987" s="196">
        <v>2140603</v>
      </c>
      <c r="B987" s="197" t="s">
        <v>742</v>
      </c>
      <c r="C987" s="198"/>
      <c r="D987" s="195">
        <f t="shared" si="32"/>
        <v>0</v>
      </c>
      <c r="F987" s="198"/>
      <c r="G987" s="198"/>
      <c r="H987" s="198"/>
      <c r="I987" s="198"/>
      <c r="J987" s="195">
        <f t="shared" si="31"/>
        <v>0</v>
      </c>
      <c r="N987" s="186"/>
    </row>
    <row r="988" spans="1:14" s="184" customFormat="1" ht="18.75" customHeight="1">
      <c r="A988" s="196">
        <v>2140699</v>
      </c>
      <c r="B988" s="197" t="s">
        <v>743</v>
      </c>
      <c r="C988" s="198"/>
      <c r="D988" s="195">
        <f t="shared" si="32"/>
        <v>0</v>
      </c>
      <c r="F988" s="198"/>
      <c r="G988" s="198"/>
      <c r="H988" s="198"/>
      <c r="I988" s="198"/>
      <c r="J988" s="195">
        <f t="shared" si="31"/>
        <v>0</v>
      </c>
      <c r="N988" s="186"/>
    </row>
    <row r="989" spans="1:14" s="184" customFormat="1" ht="18.75" customHeight="1">
      <c r="A989" s="196">
        <v>21499</v>
      </c>
      <c r="B989" s="197" t="s">
        <v>744</v>
      </c>
      <c r="C989" s="198">
        <f>SUM(C990:C991)</f>
        <v>0</v>
      </c>
      <c r="D989" s="195">
        <f t="shared" si="32"/>
        <v>0</v>
      </c>
      <c r="F989" s="198">
        <f>SUM(F990:F991)</f>
        <v>0</v>
      </c>
      <c r="G989" s="198">
        <f>SUM(G990:G991)</f>
        <v>0</v>
      </c>
      <c r="H989" s="198">
        <f>SUM(H990:H991)</f>
        <v>0</v>
      </c>
      <c r="I989" s="198">
        <f>SUM(I990:I991)</f>
        <v>0</v>
      </c>
      <c r="J989" s="195">
        <f t="shared" si="31"/>
        <v>0</v>
      </c>
      <c r="N989" s="186"/>
    </row>
    <row r="990" spans="1:14" s="184" customFormat="1" ht="18.75" customHeight="1">
      <c r="A990" s="196">
        <v>2149901</v>
      </c>
      <c r="B990" s="197" t="s">
        <v>745</v>
      </c>
      <c r="C990" s="198"/>
      <c r="D990" s="195">
        <f t="shared" si="32"/>
        <v>0</v>
      </c>
      <c r="F990" s="198"/>
      <c r="G990" s="198"/>
      <c r="H990" s="198"/>
      <c r="I990" s="198"/>
      <c r="J990" s="195">
        <f t="shared" si="31"/>
        <v>0</v>
      </c>
      <c r="N990" s="186"/>
    </row>
    <row r="991" spans="1:14" s="184" customFormat="1" ht="18.75" customHeight="1">
      <c r="A991" s="196">
        <v>2149999</v>
      </c>
      <c r="B991" s="197" t="s">
        <v>746</v>
      </c>
      <c r="C991" s="198"/>
      <c r="D991" s="195">
        <f t="shared" si="32"/>
        <v>0</v>
      </c>
      <c r="F991" s="198"/>
      <c r="G991" s="198"/>
      <c r="H991" s="198"/>
      <c r="I991" s="198"/>
      <c r="J991" s="195">
        <f t="shared" si="31"/>
        <v>0</v>
      </c>
      <c r="N991" s="186"/>
    </row>
    <row r="992" spans="1:14" s="184" customFormat="1" ht="18.75" customHeight="1">
      <c r="A992" s="196">
        <v>215</v>
      </c>
      <c r="B992" s="197" t="s">
        <v>747</v>
      </c>
      <c r="C992" s="198">
        <f>SUM(C993,C1003,C1019,C1024,C1038,C1045,C1052)</f>
        <v>32527</v>
      </c>
      <c r="D992" s="195">
        <f t="shared" si="32"/>
        <v>0</v>
      </c>
      <c r="F992" s="198">
        <f>SUM(F993,F1003,F1019,F1024,F1038,F1045,F1052)</f>
        <v>0</v>
      </c>
      <c r="G992" s="198">
        <f>SUM(G993,G1003,G1019,G1024,G1038,G1045,G1052)</f>
        <v>0</v>
      </c>
      <c r="H992" s="198">
        <f>SUM(H993,H1003,H1019,H1024,H1038,H1045,H1052)</f>
        <v>0</v>
      </c>
      <c r="I992" s="198">
        <f>SUM(I993,I1003,I1019,I1024,I1038,I1045,I1052)</f>
        <v>0</v>
      </c>
      <c r="J992" s="195">
        <f t="shared" si="31"/>
        <v>0</v>
      </c>
      <c r="N992" s="186"/>
    </row>
    <row r="993" spans="1:14" s="184" customFormat="1" ht="18.75" customHeight="1">
      <c r="A993" s="196">
        <v>21501</v>
      </c>
      <c r="B993" s="197" t="s">
        <v>748</v>
      </c>
      <c r="C993" s="198">
        <f>SUM(C994:C1002)</f>
        <v>0</v>
      </c>
      <c r="D993" s="195">
        <f t="shared" si="32"/>
        <v>0</v>
      </c>
      <c r="F993" s="198">
        <f>SUM(F994:F1002)</f>
        <v>0</v>
      </c>
      <c r="G993" s="198">
        <f>SUM(G994:G1002)</f>
        <v>0</v>
      </c>
      <c r="H993" s="198">
        <f>SUM(H994:H1002)</f>
        <v>0</v>
      </c>
      <c r="I993" s="198">
        <f>SUM(I994:I1002)</f>
        <v>0</v>
      </c>
      <c r="J993" s="195">
        <f t="shared" si="31"/>
        <v>0</v>
      </c>
      <c r="N993" s="186"/>
    </row>
    <row r="994" spans="1:14" s="184" customFormat="1" ht="18.75" customHeight="1">
      <c r="A994" s="196">
        <v>2150101</v>
      </c>
      <c r="B994" s="197" t="s">
        <v>596</v>
      </c>
      <c r="C994" s="198"/>
      <c r="D994" s="195">
        <f t="shared" si="32"/>
        <v>0</v>
      </c>
      <c r="F994" s="198"/>
      <c r="G994" s="198"/>
      <c r="H994" s="198"/>
      <c r="I994" s="198"/>
      <c r="J994" s="195">
        <f t="shared" si="31"/>
        <v>0</v>
      </c>
      <c r="N994" s="186"/>
    </row>
    <row r="995" spans="1:14" s="184" customFormat="1" ht="18.75" customHeight="1">
      <c r="A995" s="196">
        <v>2150102</v>
      </c>
      <c r="B995" s="197" t="s">
        <v>597</v>
      </c>
      <c r="C995" s="198"/>
      <c r="D995" s="195">
        <f t="shared" si="32"/>
        <v>0</v>
      </c>
      <c r="F995" s="198"/>
      <c r="G995" s="198"/>
      <c r="H995" s="198"/>
      <c r="I995" s="198"/>
      <c r="J995" s="195">
        <f t="shared" si="31"/>
        <v>0</v>
      </c>
      <c r="N995" s="186"/>
    </row>
    <row r="996" spans="1:14" s="184" customFormat="1" ht="18.75" customHeight="1">
      <c r="A996" s="196">
        <v>2150103</v>
      </c>
      <c r="B996" s="197" t="s">
        <v>598</v>
      </c>
      <c r="C996" s="198"/>
      <c r="D996" s="195">
        <f t="shared" si="32"/>
        <v>0</v>
      </c>
      <c r="F996" s="198"/>
      <c r="G996" s="198"/>
      <c r="H996" s="198"/>
      <c r="I996" s="198"/>
      <c r="J996" s="195">
        <f t="shared" si="31"/>
        <v>0</v>
      </c>
      <c r="N996" s="186"/>
    </row>
    <row r="997" spans="1:14" s="184" customFormat="1" ht="18.75" customHeight="1">
      <c r="A997" s="196">
        <v>2150104</v>
      </c>
      <c r="B997" s="197" t="s">
        <v>749</v>
      </c>
      <c r="C997" s="198"/>
      <c r="D997" s="195">
        <f t="shared" si="32"/>
        <v>0</v>
      </c>
      <c r="F997" s="198"/>
      <c r="G997" s="198"/>
      <c r="H997" s="198"/>
      <c r="I997" s="198"/>
      <c r="J997" s="195">
        <f t="shared" si="31"/>
        <v>0</v>
      </c>
      <c r="N997" s="186"/>
    </row>
    <row r="998" spans="1:14" s="184" customFormat="1" ht="18.75" customHeight="1">
      <c r="A998" s="196">
        <v>2150105</v>
      </c>
      <c r="B998" s="197" t="s">
        <v>750</v>
      </c>
      <c r="C998" s="198"/>
      <c r="D998" s="195">
        <f t="shared" si="32"/>
        <v>0</v>
      </c>
      <c r="F998" s="198"/>
      <c r="G998" s="198"/>
      <c r="H998" s="198"/>
      <c r="I998" s="198"/>
      <c r="J998" s="195">
        <f t="shared" si="31"/>
        <v>0</v>
      </c>
      <c r="N998" s="186"/>
    </row>
    <row r="999" spans="1:14" s="184" customFormat="1" ht="18.75" customHeight="1">
      <c r="A999" s="196">
        <v>2150106</v>
      </c>
      <c r="B999" s="197" t="s">
        <v>751</v>
      </c>
      <c r="C999" s="198"/>
      <c r="D999" s="195">
        <f t="shared" si="32"/>
        <v>0</v>
      </c>
      <c r="F999" s="198"/>
      <c r="G999" s="198"/>
      <c r="H999" s="198"/>
      <c r="I999" s="198"/>
      <c r="J999" s="195">
        <f t="shared" si="31"/>
        <v>0</v>
      </c>
      <c r="N999" s="186"/>
    </row>
    <row r="1000" spans="1:14" s="184" customFormat="1" ht="18.75" customHeight="1">
      <c r="A1000" s="196">
        <v>2150107</v>
      </c>
      <c r="B1000" s="197" t="s">
        <v>752</v>
      </c>
      <c r="C1000" s="198"/>
      <c r="D1000" s="195">
        <f t="shared" si="32"/>
        <v>0</v>
      </c>
      <c r="F1000" s="198"/>
      <c r="G1000" s="198"/>
      <c r="H1000" s="198"/>
      <c r="I1000" s="198"/>
      <c r="J1000" s="195">
        <f t="shared" si="31"/>
        <v>0</v>
      </c>
      <c r="N1000" s="186"/>
    </row>
    <row r="1001" spans="1:14" s="184" customFormat="1" ht="18.75" customHeight="1">
      <c r="A1001" s="196">
        <v>2150108</v>
      </c>
      <c r="B1001" s="197" t="s">
        <v>753</v>
      </c>
      <c r="C1001" s="198"/>
      <c r="D1001" s="195">
        <f t="shared" si="32"/>
        <v>0</v>
      </c>
      <c r="F1001" s="198"/>
      <c r="G1001" s="198"/>
      <c r="H1001" s="198"/>
      <c r="I1001" s="198"/>
      <c r="J1001" s="195">
        <f t="shared" si="31"/>
        <v>0</v>
      </c>
      <c r="N1001" s="186"/>
    </row>
    <row r="1002" spans="1:14" s="184" customFormat="1" ht="18.75" customHeight="1">
      <c r="A1002" s="196">
        <v>2150199</v>
      </c>
      <c r="B1002" s="197" t="s">
        <v>754</v>
      </c>
      <c r="C1002" s="198"/>
      <c r="D1002" s="195">
        <f t="shared" si="32"/>
        <v>0</v>
      </c>
      <c r="F1002" s="198"/>
      <c r="G1002" s="198"/>
      <c r="H1002" s="198"/>
      <c r="I1002" s="198"/>
      <c r="J1002" s="195">
        <f t="shared" si="31"/>
        <v>0</v>
      </c>
      <c r="N1002" s="186"/>
    </row>
    <row r="1003" spans="1:14" s="184" customFormat="1" ht="18.75" customHeight="1">
      <c r="A1003" s="196">
        <v>21502</v>
      </c>
      <c r="B1003" s="197" t="s">
        <v>755</v>
      </c>
      <c r="C1003" s="198">
        <f>SUM(C1004:C1018)</f>
        <v>2527</v>
      </c>
      <c r="D1003" s="195">
        <f t="shared" si="32"/>
        <v>0</v>
      </c>
      <c r="F1003" s="198">
        <f>SUM(F1004:F1018)</f>
        <v>0</v>
      </c>
      <c r="G1003" s="198">
        <f>SUM(G1004:G1018)</f>
        <v>0</v>
      </c>
      <c r="H1003" s="198">
        <f>SUM(H1004:H1018)</f>
        <v>0</v>
      </c>
      <c r="I1003" s="198">
        <f>SUM(I1004:I1018)</f>
        <v>0</v>
      </c>
      <c r="J1003" s="195">
        <f t="shared" si="31"/>
        <v>0</v>
      </c>
      <c r="N1003" s="186"/>
    </row>
    <row r="1004" spans="1:14" s="184" customFormat="1" ht="18.75" customHeight="1">
      <c r="A1004" s="196">
        <v>2150201</v>
      </c>
      <c r="B1004" s="197" t="s">
        <v>596</v>
      </c>
      <c r="C1004" s="198"/>
      <c r="D1004" s="195">
        <f t="shared" si="32"/>
        <v>0</v>
      </c>
      <c r="F1004" s="198"/>
      <c r="G1004" s="198"/>
      <c r="H1004" s="198"/>
      <c r="I1004" s="198"/>
      <c r="J1004" s="195">
        <f t="shared" si="31"/>
        <v>0</v>
      </c>
      <c r="N1004" s="186"/>
    </row>
    <row r="1005" spans="1:14" s="184" customFormat="1" ht="18.75" customHeight="1">
      <c r="A1005" s="196">
        <v>2150202</v>
      </c>
      <c r="B1005" s="197" t="s">
        <v>597</v>
      </c>
      <c r="C1005" s="198"/>
      <c r="D1005" s="195">
        <f t="shared" si="32"/>
        <v>0</v>
      </c>
      <c r="F1005" s="198"/>
      <c r="G1005" s="198"/>
      <c r="H1005" s="198"/>
      <c r="I1005" s="198"/>
      <c r="J1005" s="195">
        <f t="shared" si="31"/>
        <v>0</v>
      </c>
      <c r="N1005" s="186"/>
    </row>
    <row r="1006" spans="1:14" s="184" customFormat="1" ht="18.75" customHeight="1">
      <c r="A1006" s="196">
        <v>2150203</v>
      </c>
      <c r="B1006" s="197" t="s">
        <v>598</v>
      </c>
      <c r="C1006" s="198"/>
      <c r="D1006" s="195">
        <f t="shared" si="32"/>
        <v>0</v>
      </c>
      <c r="F1006" s="198"/>
      <c r="G1006" s="198"/>
      <c r="H1006" s="198"/>
      <c r="I1006" s="198"/>
      <c r="J1006" s="195">
        <f t="shared" si="31"/>
        <v>0</v>
      </c>
      <c r="N1006" s="186"/>
    </row>
    <row r="1007" spans="1:14" s="184" customFormat="1" ht="18.75" customHeight="1">
      <c r="A1007" s="196">
        <v>2150204</v>
      </c>
      <c r="B1007" s="197" t="s">
        <v>756</v>
      </c>
      <c r="C1007" s="198"/>
      <c r="D1007" s="195">
        <f t="shared" si="32"/>
        <v>0</v>
      </c>
      <c r="F1007" s="198"/>
      <c r="G1007" s="198"/>
      <c r="H1007" s="198"/>
      <c r="I1007" s="198"/>
      <c r="J1007" s="195">
        <f t="shared" si="31"/>
        <v>0</v>
      </c>
      <c r="N1007" s="186"/>
    </row>
    <row r="1008" spans="1:14" s="184" customFormat="1" ht="18.75" customHeight="1">
      <c r="A1008" s="196">
        <v>2150205</v>
      </c>
      <c r="B1008" s="197" t="s">
        <v>757</v>
      </c>
      <c r="C1008" s="198">
        <v>2527</v>
      </c>
      <c r="D1008" s="195">
        <f t="shared" si="32"/>
        <v>0</v>
      </c>
      <c r="F1008" s="198"/>
      <c r="G1008" s="198"/>
      <c r="H1008" s="198"/>
      <c r="I1008" s="198"/>
      <c r="J1008" s="195">
        <f t="shared" si="31"/>
        <v>0</v>
      </c>
      <c r="N1008" s="186"/>
    </row>
    <row r="1009" spans="1:14" s="184" customFormat="1" ht="18.75" customHeight="1">
      <c r="A1009" s="196">
        <v>2150206</v>
      </c>
      <c r="B1009" s="197" t="s">
        <v>758</v>
      </c>
      <c r="C1009" s="198"/>
      <c r="D1009" s="195">
        <f t="shared" si="32"/>
        <v>0</v>
      </c>
      <c r="F1009" s="198"/>
      <c r="G1009" s="198"/>
      <c r="H1009" s="198"/>
      <c r="I1009" s="198"/>
      <c r="J1009" s="195">
        <f t="shared" si="31"/>
        <v>0</v>
      </c>
      <c r="N1009" s="186"/>
    </row>
    <row r="1010" spans="1:14" s="184" customFormat="1" ht="18.75" customHeight="1">
      <c r="A1010" s="196">
        <v>2150207</v>
      </c>
      <c r="B1010" s="197" t="s">
        <v>759</v>
      </c>
      <c r="C1010" s="198"/>
      <c r="D1010" s="195">
        <f t="shared" si="32"/>
        <v>0</v>
      </c>
      <c r="F1010" s="198"/>
      <c r="G1010" s="198"/>
      <c r="H1010" s="198"/>
      <c r="I1010" s="198"/>
      <c r="J1010" s="195">
        <f t="shared" si="31"/>
        <v>0</v>
      </c>
      <c r="N1010" s="186"/>
    </row>
    <row r="1011" spans="1:14" s="184" customFormat="1" ht="18.75" customHeight="1">
      <c r="A1011" s="196">
        <v>2150208</v>
      </c>
      <c r="B1011" s="197" t="s">
        <v>760</v>
      </c>
      <c r="C1011" s="198"/>
      <c r="D1011" s="195">
        <f t="shared" si="32"/>
        <v>0</v>
      </c>
      <c r="F1011" s="198"/>
      <c r="G1011" s="198"/>
      <c r="H1011" s="198"/>
      <c r="I1011" s="198"/>
      <c r="J1011" s="195">
        <f t="shared" si="31"/>
        <v>0</v>
      </c>
      <c r="N1011" s="186"/>
    </row>
    <row r="1012" spans="1:14" s="184" customFormat="1" ht="18.75" customHeight="1">
      <c r="A1012" s="196">
        <v>2150209</v>
      </c>
      <c r="B1012" s="197" t="s">
        <v>761</v>
      </c>
      <c r="C1012" s="198"/>
      <c r="D1012" s="195">
        <f t="shared" si="32"/>
        <v>0</v>
      </c>
      <c r="F1012" s="198"/>
      <c r="G1012" s="198"/>
      <c r="H1012" s="198"/>
      <c r="I1012" s="198"/>
      <c r="J1012" s="195">
        <f t="shared" si="31"/>
        <v>0</v>
      </c>
      <c r="N1012" s="186"/>
    </row>
    <row r="1013" spans="1:14" s="184" customFormat="1" ht="18.75" customHeight="1">
      <c r="A1013" s="196">
        <v>2150210</v>
      </c>
      <c r="B1013" s="197" t="s">
        <v>762</v>
      </c>
      <c r="C1013" s="198"/>
      <c r="D1013" s="195">
        <f t="shared" si="32"/>
        <v>0</v>
      </c>
      <c r="F1013" s="198"/>
      <c r="G1013" s="198"/>
      <c r="H1013" s="198"/>
      <c r="I1013" s="198"/>
      <c r="J1013" s="195">
        <f t="shared" si="31"/>
        <v>0</v>
      </c>
      <c r="N1013" s="186"/>
    </row>
    <row r="1014" spans="1:14" s="184" customFormat="1" ht="18.75" customHeight="1">
      <c r="A1014" s="196">
        <v>2150212</v>
      </c>
      <c r="B1014" s="197" t="s">
        <v>763</v>
      </c>
      <c r="C1014" s="198"/>
      <c r="D1014" s="195">
        <f t="shared" si="32"/>
        <v>0</v>
      </c>
      <c r="F1014" s="198"/>
      <c r="G1014" s="198"/>
      <c r="H1014" s="198"/>
      <c r="I1014" s="198"/>
      <c r="J1014" s="195">
        <f t="shared" si="31"/>
        <v>0</v>
      </c>
      <c r="N1014" s="186"/>
    </row>
    <row r="1015" spans="1:14" s="184" customFormat="1" ht="18.75" customHeight="1">
      <c r="A1015" s="196">
        <v>2150213</v>
      </c>
      <c r="B1015" s="197" t="s">
        <v>764</v>
      </c>
      <c r="C1015" s="198"/>
      <c r="D1015" s="195">
        <f t="shared" si="32"/>
        <v>0</v>
      </c>
      <c r="F1015" s="198"/>
      <c r="G1015" s="198"/>
      <c r="H1015" s="198"/>
      <c r="I1015" s="198"/>
      <c r="J1015" s="195">
        <f t="shared" si="31"/>
        <v>0</v>
      </c>
      <c r="N1015" s="186"/>
    </row>
    <row r="1016" spans="1:14" s="184" customFormat="1" ht="18.75" customHeight="1">
      <c r="A1016" s="196">
        <v>2150214</v>
      </c>
      <c r="B1016" s="197" t="s">
        <v>765</v>
      </c>
      <c r="C1016" s="198"/>
      <c r="D1016" s="195">
        <f t="shared" si="32"/>
        <v>0</v>
      </c>
      <c r="F1016" s="198"/>
      <c r="G1016" s="198"/>
      <c r="H1016" s="198"/>
      <c r="I1016" s="198"/>
      <c r="J1016" s="195">
        <f t="shared" si="31"/>
        <v>0</v>
      </c>
      <c r="N1016" s="186"/>
    </row>
    <row r="1017" spans="1:14" s="184" customFormat="1" ht="18.75" customHeight="1">
      <c r="A1017" s="196">
        <v>2150215</v>
      </c>
      <c r="B1017" s="197" t="s">
        <v>766</v>
      </c>
      <c r="C1017" s="198"/>
      <c r="D1017" s="195">
        <f t="shared" si="32"/>
        <v>0</v>
      </c>
      <c r="F1017" s="198"/>
      <c r="G1017" s="198"/>
      <c r="H1017" s="198"/>
      <c r="I1017" s="198"/>
      <c r="J1017" s="195">
        <f t="shared" si="31"/>
        <v>0</v>
      </c>
      <c r="N1017" s="186"/>
    </row>
    <row r="1018" spans="1:14" s="184" customFormat="1" ht="18.75" customHeight="1">
      <c r="A1018" s="196">
        <v>2150299</v>
      </c>
      <c r="B1018" s="197" t="s">
        <v>767</v>
      </c>
      <c r="C1018" s="198"/>
      <c r="D1018" s="195">
        <f t="shared" si="32"/>
        <v>0</v>
      </c>
      <c r="F1018" s="198"/>
      <c r="G1018" s="198"/>
      <c r="H1018" s="198"/>
      <c r="I1018" s="198"/>
      <c r="J1018" s="195">
        <f t="shared" si="31"/>
        <v>0</v>
      </c>
      <c r="N1018" s="186"/>
    </row>
    <row r="1019" spans="1:14" s="184" customFormat="1" ht="18.75" customHeight="1">
      <c r="A1019" s="196">
        <v>21503</v>
      </c>
      <c r="B1019" s="197" t="s">
        <v>768</v>
      </c>
      <c r="C1019" s="198">
        <f>SUM(C1020:C1023)</f>
        <v>0</v>
      </c>
      <c r="D1019" s="195">
        <f t="shared" si="32"/>
        <v>0</v>
      </c>
      <c r="F1019" s="198">
        <f>SUM(F1020:F1023)</f>
        <v>0</v>
      </c>
      <c r="G1019" s="198">
        <f>SUM(G1020:G1023)</f>
        <v>0</v>
      </c>
      <c r="H1019" s="198">
        <f>SUM(H1020:H1023)</f>
        <v>0</v>
      </c>
      <c r="I1019" s="198">
        <f>SUM(I1020:I1023)</f>
        <v>0</v>
      </c>
      <c r="J1019" s="195">
        <f t="shared" si="31"/>
        <v>0</v>
      </c>
      <c r="N1019" s="186"/>
    </row>
    <row r="1020" spans="1:14" s="184" customFormat="1" ht="18.75" customHeight="1">
      <c r="A1020" s="196">
        <v>2150301</v>
      </c>
      <c r="B1020" s="197" t="s">
        <v>596</v>
      </c>
      <c r="C1020" s="198"/>
      <c r="D1020" s="195">
        <f t="shared" si="32"/>
        <v>0</v>
      </c>
      <c r="F1020" s="198"/>
      <c r="G1020" s="198"/>
      <c r="H1020" s="198"/>
      <c r="I1020" s="198"/>
      <c r="J1020" s="195">
        <f t="shared" si="31"/>
        <v>0</v>
      </c>
      <c r="N1020" s="186"/>
    </row>
    <row r="1021" spans="1:14" s="184" customFormat="1" ht="18.75" customHeight="1">
      <c r="A1021" s="196">
        <v>2150302</v>
      </c>
      <c r="B1021" s="197" t="s">
        <v>597</v>
      </c>
      <c r="C1021" s="198"/>
      <c r="D1021" s="195">
        <f t="shared" si="32"/>
        <v>0</v>
      </c>
      <c r="F1021" s="198"/>
      <c r="G1021" s="198"/>
      <c r="H1021" s="198"/>
      <c r="I1021" s="198"/>
      <c r="J1021" s="195">
        <f t="shared" si="31"/>
        <v>0</v>
      </c>
      <c r="N1021" s="186"/>
    </row>
    <row r="1022" spans="1:14" s="184" customFormat="1" ht="18.75" customHeight="1">
      <c r="A1022" s="196">
        <v>2150303</v>
      </c>
      <c r="B1022" s="197" t="s">
        <v>598</v>
      </c>
      <c r="C1022" s="198"/>
      <c r="D1022" s="195">
        <f t="shared" si="32"/>
        <v>0</v>
      </c>
      <c r="F1022" s="198"/>
      <c r="G1022" s="198"/>
      <c r="H1022" s="198"/>
      <c r="I1022" s="198"/>
      <c r="J1022" s="195">
        <f t="shared" si="31"/>
        <v>0</v>
      </c>
      <c r="N1022" s="186"/>
    </row>
    <row r="1023" spans="1:14" s="184" customFormat="1" ht="18.75" customHeight="1">
      <c r="A1023" s="196">
        <v>2150399</v>
      </c>
      <c r="B1023" s="197" t="s">
        <v>769</v>
      </c>
      <c r="C1023" s="198"/>
      <c r="D1023" s="195">
        <f t="shared" si="32"/>
        <v>0</v>
      </c>
      <c r="F1023" s="198"/>
      <c r="G1023" s="198"/>
      <c r="H1023" s="198"/>
      <c r="I1023" s="198"/>
      <c r="J1023" s="195">
        <f t="shared" si="31"/>
        <v>0</v>
      </c>
      <c r="N1023" s="186"/>
    </row>
    <row r="1024" spans="1:14" s="184" customFormat="1" ht="18.75" customHeight="1">
      <c r="A1024" s="196">
        <v>21505</v>
      </c>
      <c r="B1024" s="197" t="s">
        <v>770</v>
      </c>
      <c r="C1024" s="198">
        <f>SUM(C1025:C1037)</f>
        <v>0</v>
      </c>
      <c r="D1024" s="195">
        <f t="shared" si="32"/>
        <v>0</v>
      </c>
      <c r="F1024" s="198">
        <f>SUM(F1025:F1037)</f>
        <v>0</v>
      </c>
      <c r="G1024" s="198">
        <f>SUM(G1025:G1037)</f>
        <v>0</v>
      </c>
      <c r="H1024" s="198">
        <f>SUM(H1025:H1037)</f>
        <v>0</v>
      </c>
      <c r="I1024" s="198">
        <f>SUM(I1025:I1037)</f>
        <v>0</v>
      </c>
      <c r="J1024" s="195">
        <f t="shared" si="31"/>
        <v>0</v>
      </c>
      <c r="N1024" s="186"/>
    </row>
    <row r="1025" spans="1:14" s="184" customFormat="1" ht="18.75" customHeight="1">
      <c r="A1025" s="196">
        <v>2150501</v>
      </c>
      <c r="B1025" s="197" t="s">
        <v>596</v>
      </c>
      <c r="C1025" s="198"/>
      <c r="D1025" s="195">
        <f t="shared" si="32"/>
        <v>0</v>
      </c>
      <c r="F1025" s="198"/>
      <c r="G1025" s="198"/>
      <c r="H1025" s="198"/>
      <c r="I1025" s="198"/>
      <c r="J1025" s="195">
        <f t="shared" si="31"/>
        <v>0</v>
      </c>
      <c r="N1025" s="186"/>
    </row>
    <row r="1026" spans="1:14" s="184" customFormat="1" ht="18.75" customHeight="1">
      <c r="A1026" s="196">
        <v>2150502</v>
      </c>
      <c r="B1026" s="197" t="s">
        <v>597</v>
      </c>
      <c r="C1026" s="198"/>
      <c r="D1026" s="195">
        <f t="shared" si="32"/>
        <v>0</v>
      </c>
      <c r="F1026" s="198"/>
      <c r="G1026" s="198"/>
      <c r="H1026" s="198"/>
      <c r="I1026" s="198"/>
      <c r="J1026" s="195">
        <f t="shared" si="31"/>
        <v>0</v>
      </c>
      <c r="N1026" s="186"/>
    </row>
    <row r="1027" spans="1:14" s="184" customFormat="1" ht="18.75" customHeight="1">
      <c r="A1027" s="196">
        <v>2150503</v>
      </c>
      <c r="B1027" s="197" t="s">
        <v>598</v>
      </c>
      <c r="C1027" s="198"/>
      <c r="D1027" s="195">
        <f t="shared" si="32"/>
        <v>0</v>
      </c>
      <c r="F1027" s="198"/>
      <c r="G1027" s="198"/>
      <c r="H1027" s="198"/>
      <c r="I1027" s="198"/>
      <c r="J1027" s="195">
        <f t="shared" si="31"/>
        <v>0</v>
      </c>
      <c r="N1027" s="186"/>
    </row>
    <row r="1028" spans="1:14" s="184" customFormat="1" ht="18.75" customHeight="1">
      <c r="A1028" s="196">
        <v>2150505</v>
      </c>
      <c r="B1028" s="197" t="s">
        <v>771</v>
      </c>
      <c r="C1028" s="198"/>
      <c r="D1028" s="195">
        <f t="shared" si="32"/>
        <v>0</v>
      </c>
      <c r="F1028" s="198"/>
      <c r="G1028" s="198"/>
      <c r="H1028" s="198"/>
      <c r="I1028" s="198"/>
      <c r="J1028" s="195">
        <f t="shared" si="31"/>
        <v>0</v>
      </c>
      <c r="N1028" s="186"/>
    </row>
    <row r="1029" spans="1:14" s="184" customFormat="1" ht="18.75" customHeight="1">
      <c r="A1029" s="196">
        <v>2150506</v>
      </c>
      <c r="B1029" s="197" t="s">
        <v>772</v>
      </c>
      <c r="C1029" s="198"/>
      <c r="D1029" s="195">
        <f t="shared" si="32"/>
        <v>0</v>
      </c>
      <c r="F1029" s="198"/>
      <c r="G1029" s="198"/>
      <c r="H1029" s="198"/>
      <c r="I1029" s="198"/>
      <c r="J1029" s="195">
        <f t="shared" si="31"/>
        <v>0</v>
      </c>
      <c r="N1029" s="186"/>
    </row>
    <row r="1030" spans="1:14" s="184" customFormat="1" ht="18.75" customHeight="1">
      <c r="A1030" s="196">
        <v>2150507</v>
      </c>
      <c r="B1030" s="197" t="s">
        <v>773</v>
      </c>
      <c r="C1030" s="198"/>
      <c r="D1030" s="195">
        <f t="shared" si="32"/>
        <v>0</v>
      </c>
      <c r="F1030" s="198"/>
      <c r="G1030" s="198"/>
      <c r="H1030" s="198"/>
      <c r="I1030" s="198"/>
      <c r="J1030" s="195">
        <f t="shared" ref="J1030:J1093" si="33">SUM(F1030:I1030)</f>
        <v>0</v>
      </c>
      <c r="N1030" s="186"/>
    </row>
    <row r="1031" spans="1:14" s="184" customFormat="1" ht="18.75" customHeight="1">
      <c r="A1031" s="196">
        <v>2150508</v>
      </c>
      <c r="B1031" s="197" t="s">
        <v>774</v>
      </c>
      <c r="C1031" s="198"/>
      <c r="D1031" s="195">
        <f t="shared" ref="D1031:D1094" si="34">J1031</f>
        <v>0</v>
      </c>
      <c r="F1031" s="198"/>
      <c r="G1031" s="198"/>
      <c r="H1031" s="198"/>
      <c r="I1031" s="198"/>
      <c r="J1031" s="195">
        <f t="shared" si="33"/>
        <v>0</v>
      </c>
      <c r="N1031" s="186"/>
    </row>
    <row r="1032" spans="1:14" s="184" customFormat="1" ht="18.75" customHeight="1">
      <c r="A1032" s="196">
        <v>2150509</v>
      </c>
      <c r="B1032" s="197" t="s">
        <v>775</v>
      </c>
      <c r="C1032" s="198"/>
      <c r="D1032" s="195">
        <f t="shared" si="34"/>
        <v>0</v>
      </c>
      <c r="F1032" s="198"/>
      <c r="G1032" s="198"/>
      <c r="H1032" s="198"/>
      <c r="I1032" s="198"/>
      <c r="J1032" s="195">
        <f t="shared" si="33"/>
        <v>0</v>
      </c>
      <c r="N1032" s="186"/>
    </row>
    <row r="1033" spans="1:14" s="184" customFormat="1" ht="18.75" customHeight="1">
      <c r="A1033" s="196">
        <v>2150510</v>
      </c>
      <c r="B1033" s="197" t="s">
        <v>776</v>
      </c>
      <c r="C1033" s="198"/>
      <c r="D1033" s="195">
        <f t="shared" si="34"/>
        <v>0</v>
      </c>
      <c r="F1033" s="198"/>
      <c r="G1033" s="198"/>
      <c r="H1033" s="198"/>
      <c r="I1033" s="198"/>
      <c r="J1033" s="195">
        <f t="shared" si="33"/>
        <v>0</v>
      </c>
      <c r="N1033" s="186"/>
    </row>
    <row r="1034" spans="1:14" s="184" customFormat="1" ht="18.75" customHeight="1">
      <c r="A1034" s="196">
        <v>2150511</v>
      </c>
      <c r="B1034" s="197" t="s">
        <v>777</v>
      </c>
      <c r="C1034" s="198"/>
      <c r="D1034" s="195">
        <f t="shared" si="34"/>
        <v>0</v>
      </c>
      <c r="F1034" s="198"/>
      <c r="G1034" s="198"/>
      <c r="H1034" s="198"/>
      <c r="I1034" s="198"/>
      <c r="J1034" s="195">
        <f t="shared" si="33"/>
        <v>0</v>
      </c>
      <c r="N1034" s="186"/>
    </row>
    <row r="1035" spans="1:14" s="184" customFormat="1" ht="18.75" customHeight="1">
      <c r="A1035" s="196">
        <v>2150513</v>
      </c>
      <c r="B1035" s="197" t="s">
        <v>722</v>
      </c>
      <c r="C1035" s="198"/>
      <c r="D1035" s="195">
        <f t="shared" si="34"/>
        <v>0</v>
      </c>
      <c r="F1035" s="198"/>
      <c r="G1035" s="198"/>
      <c r="H1035" s="198"/>
      <c r="I1035" s="198"/>
      <c r="J1035" s="195">
        <f t="shared" si="33"/>
        <v>0</v>
      </c>
      <c r="N1035" s="186"/>
    </row>
    <row r="1036" spans="1:14" s="184" customFormat="1" ht="18.75" customHeight="1">
      <c r="A1036" s="196">
        <v>2150515</v>
      </c>
      <c r="B1036" s="197" t="s">
        <v>778</v>
      </c>
      <c r="C1036" s="198"/>
      <c r="D1036" s="195">
        <f t="shared" si="34"/>
        <v>0</v>
      </c>
      <c r="F1036" s="198"/>
      <c r="G1036" s="198"/>
      <c r="H1036" s="198"/>
      <c r="I1036" s="198"/>
      <c r="J1036" s="195">
        <f t="shared" si="33"/>
        <v>0</v>
      </c>
      <c r="N1036" s="186"/>
    </row>
    <row r="1037" spans="1:14" s="184" customFormat="1" ht="18.75" customHeight="1">
      <c r="A1037" s="196">
        <v>2150599</v>
      </c>
      <c r="B1037" s="197" t="s">
        <v>779</v>
      </c>
      <c r="C1037" s="198"/>
      <c r="D1037" s="195">
        <f t="shared" si="34"/>
        <v>0</v>
      </c>
      <c r="F1037" s="198"/>
      <c r="G1037" s="198"/>
      <c r="H1037" s="198"/>
      <c r="I1037" s="198"/>
      <c r="J1037" s="195">
        <f t="shared" si="33"/>
        <v>0</v>
      </c>
      <c r="N1037" s="186"/>
    </row>
    <row r="1038" spans="1:14" s="184" customFormat="1" ht="18.75" customHeight="1">
      <c r="A1038" s="196">
        <v>21507</v>
      </c>
      <c r="B1038" s="197" t="s">
        <v>780</v>
      </c>
      <c r="C1038" s="198">
        <f>SUM(C1039:C1044)</f>
        <v>0</v>
      </c>
      <c r="D1038" s="195">
        <f t="shared" si="34"/>
        <v>0</v>
      </c>
      <c r="F1038" s="198">
        <f>SUM(F1039:F1044)</f>
        <v>0</v>
      </c>
      <c r="G1038" s="198">
        <f>SUM(G1039:G1044)</f>
        <v>0</v>
      </c>
      <c r="H1038" s="198">
        <f>SUM(H1039:H1044)</f>
        <v>0</v>
      </c>
      <c r="I1038" s="198">
        <f>SUM(I1039:I1044)</f>
        <v>0</v>
      </c>
      <c r="J1038" s="195">
        <f t="shared" si="33"/>
        <v>0</v>
      </c>
      <c r="N1038" s="186"/>
    </row>
    <row r="1039" spans="1:14" s="184" customFormat="1" ht="18.75" customHeight="1">
      <c r="A1039" s="196">
        <v>2150701</v>
      </c>
      <c r="B1039" s="197" t="s">
        <v>596</v>
      </c>
      <c r="C1039" s="198"/>
      <c r="D1039" s="195">
        <f t="shared" si="34"/>
        <v>0</v>
      </c>
      <c r="F1039" s="198"/>
      <c r="G1039" s="198"/>
      <c r="H1039" s="198"/>
      <c r="I1039" s="198"/>
      <c r="J1039" s="195">
        <f t="shared" si="33"/>
        <v>0</v>
      </c>
      <c r="N1039" s="186"/>
    </row>
    <row r="1040" spans="1:14" s="184" customFormat="1" ht="18.75" customHeight="1">
      <c r="A1040" s="196">
        <v>2150702</v>
      </c>
      <c r="B1040" s="197" t="s">
        <v>597</v>
      </c>
      <c r="C1040" s="198"/>
      <c r="D1040" s="195">
        <f t="shared" si="34"/>
        <v>0</v>
      </c>
      <c r="F1040" s="198"/>
      <c r="G1040" s="198"/>
      <c r="H1040" s="198"/>
      <c r="I1040" s="198"/>
      <c r="J1040" s="195">
        <f t="shared" si="33"/>
        <v>0</v>
      </c>
      <c r="N1040" s="186"/>
    </row>
    <row r="1041" spans="1:14" s="184" customFormat="1" ht="18.75" customHeight="1">
      <c r="A1041" s="196">
        <v>2150703</v>
      </c>
      <c r="B1041" s="197" t="s">
        <v>598</v>
      </c>
      <c r="C1041" s="198"/>
      <c r="D1041" s="195">
        <f t="shared" si="34"/>
        <v>0</v>
      </c>
      <c r="F1041" s="198"/>
      <c r="G1041" s="198"/>
      <c r="H1041" s="198"/>
      <c r="I1041" s="198"/>
      <c r="J1041" s="195">
        <f t="shared" si="33"/>
        <v>0</v>
      </c>
      <c r="N1041" s="186"/>
    </row>
    <row r="1042" spans="1:14" s="184" customFormat="1" ht="18.75" customHeight="1">
      <c r="A1042" s="196">
        <v>2150704</v>
      </c>
      <c r="B1042" s="197" t="s">
        <v>781</v>
      </c>
      <c r="C1042" s="198"/>
      <c r="D1042" s="195">
        <f t="shared" si="34"/>
        <v>0</v>
      </c>
      <c r="F1042" s="198"/>
      <c r="G1042" s="198"/>
      <c r="H1042" s="198"/>
      <c r="I1042" s="198"/>
      <c r="J1042" s="195">
        <f t="shared" si="33"/>
        <v>0</v>
      </c>
      <c r="N1042" s="186"/>
    </row>
    <row r="1043" spans="1:14" s="184" customFormat="1" ht="18.75" customHeight="1">
      <c r="A1043" s="196">
        <v>2150705</v>
      </c>
      <c r="B1043" s="204" t="s">
        <v>1221</v>
      </c>
      <c r="C1043" s="198"/>
      <c r="D1043" s="195">
        <f t="shared" si="34"/>
        <v>0</v>
      </c>
      <c r="F1043" s="198"/>
      <c r="G1043" s="198"/>
      <c r="H1043" s="198"/>
      <c r="I1043" s="198"/>
      <c r="J1043" s="195">
        <f t="shared" si="33"/>
        <v>0</v>
      </c>
      <c r="N1043" s="186"/>
    </row>
    <row r="1044" spans="1:14" s="184" customFormat="1" ht="18.75" customHeight="1">
      <c r="A1044" s="196">
        <v>2150799</v>
      </c>
      <c r="B1044" s="197" t="s">
        <v>782</v>
      </c>
      <c r="C1044" s="198"/>
      <c r="D1044" s="195">
        <f t="shared" si="34"/>
        <v>0</v>
      </c>
      <c r="F1044" s="198"/>
      <c r="G1044" s="198"/>
      <c r="H1044" s="198"/>
      <c r="I1044" s="198"/>
      <c r="J1044" s="195">
        <f t="shared" si="33"/>
        <v>0</v>
      </c>
      <c r="N1044" s="186"/>
    </row>
    <row r="1045" spans="1:14" s="184" customFormat="1" ht="18.75" customHeight="1">
      <c r="A1045" s="196">
        <v>21508</v>
      </c>
      <c r="B1045" s="197" t="s">
        <v>783</v>
      </c>
      <c r="C1045" s="198">
        <f>SUM(C1046:C1051)</f>
        <v>30000</v>
      </c>
      <c r="D1045" s="195">
        <f t="shared" si="34"/>
        <v>0</v>
      </c>
      <c r="F1045" s="198">
        <f>SUM(F1046:F1051)</f>
        <v>0</v>
      </c>
      <c r="G1045" s="198">
        <f>SUM(G1046:G1051)</f>
        <v>0</v>
      </c>
      <c r="H1045" s="198">
        <f>SUM(H1046:H1051)</f>
        <v>0</v>
      </c>
      <c r="I1045" s="198">
        <f>SUM(I1046:I1051)</f>
        <v>0</v>
      </c>
      <c r="J1045" s="195">
        <f t="shared" si="33"/>
        <v>0</v>
      </c>
      <c r="N1045" s="186"/>
    </row>
    <row r="1046" spans="1:14" s="184" customFormat="1" ht="18.75" customHeight="1">
      <c r="A1046" s="196">
        <v>2150801</v>
      </c>
      <c r="B1046" s="197" t="s">
        <v>596</v>
      </c>
      <c r="C1046" s="198"/>
      <c r="D1046" s="195">
        <f t="shared" si="34"/>
        <v>0</v>
      </c>
      <c r="F1046" s="198"/>
      <c r="G1046" s="198"/>
      <c r="H1046" s="198"/>
      <c r="I1046" s="198"/>
      <c r="J1046" s="195">
        <f t="shared" si="33"/>
        <v>0</v>
      </c>
      <c r="N1046" s="186"/>
    </row>
    <row r="1047" spans="1:14" s="184" customFormat="1" ht="18.75" customHeight="1">
      <c r="A1047" s="196">
        <v>2150802</v>
      </c>
      <c r="B1047" s="197" t="s">
        <v>597</v>
      </c>
      <c r="C1047" s="198"/>
      <c r="D1047" s="195">
        <f t="shared" si="34"/>
        <v>0</v>
      </c>
      <c r="F1047" s="198"/>
      <c r="G1047" s="198"/>
      <c r="H1047" s="198"/>
      <c r="I1047" s="198"/>
      <c r="J1047" s="195">
        <f t="shared" si="33"/>
        <v>0</v>
      </c>
      <c r="N1047" s="186"/>
    </row>
    <row r="1048" spans="1:14" s="184" customFormat="1" ht="18.75" customHeight="1">
      <c r="A1048" s="196">
        <v>2150803</v>
      </c>
      <c r="B1048" s="197" t="s">
        <v>598</v>
      </c>
      <c r="C1048" s="198"/>
      <c r="D1048" s="195">
        <f t="shared" si="34"/>
        <v>0</v>
      </c>
      <c r="F1048" s="198"/>
      <c r="G1048" s="198"/>
      <c r="H1048" s="198"/>
      <c r="I1048" s="198"/>
      <c r="J1048" s="195">
        <f t="shared" si="33"/>
        <v>0</v>
      </c>
      <c r="N1048" s="186"/>
    </row>
    <row r="1049" spans="1:14" s="184" customFormat="1" ht="18.75" customHeight="1">
      <c r="A1049" s="196">
        <v>2150804</v>
      </c>
      <c r="B1049" s="197" t="s">
        <v>784</v>
      </c>
      <c r="C1049" s="198">
        <v>30000</v>
      </c>
      <c r="D1049" s="195">
        <f t="shared" si="34"/>
        <v>0</v>
      </c>
      <c r="F1049" s="198"/>
      <c r="G1049" s="198"/>
      <c r="H1049" s="198"/>
      <c r="I1049" s="198"/>
      <c r="J1049" s="195">
        <f t="shared" si="33"/>
        <v>0</v>
      </c>
      <c r="N1049" s="186"/>
    </row>
    <row r="1050" spans="1:14" s="184" customFormat="1" ht="18.75" customHeight="1">
      <c r="A1050" s="196">
        <v>2150805</v>
      </c>
      <c r="B1050" s="197" t="s">
        <v>785</v>
      </c>
      <c r="C1050" s="198"/>
      <c r="D1050" s="195">
        <f t="shared" si="34"/>
        <v>0</v>
      </c>
      <c r="F1050" s="198"/>
      <c r="G1050" s="198"/>
      <c r="H1050" s="198"/>
      <c r="I1050" s="198"/>
      <c r="J1050" s="195">
        <f t="shared" si="33"/>
        <v>0</v>
      </c>
      <c r="N1050" s="186"/>
    </row>
    <row r="1051" spans="1:14" s="184" customFormat="1" ht="18.75" customHeight="1">
      <c r="A1051" s="196">
        <v>2150899</v>
      </c>
      <c r="B1051" s="197" t="s">
        <v>786</v>
      </c>
      <c r="C1051" s="198"/>
      <c r="D1051" s="195">
        <f t="shared" si="34"/>
        <v>0</v>
      </c>
      <c r="F1051" s="198"/>
      <c r="G1051" s="198"/>
      <c r="H1051" s="198"/>
      <c r="I1051" s="198"/>
      <c r="J1051" s="195">
        <f t="shared" si="33"/>
        <v>0</v>
      </c>
      <c r="N1051" s="186"/>
    </row>
    <row r="1052" spans="1:14" s="184" customFormat="1" ht="18.75" customHeight="1">
      <c r="A1052" s="196">
        <v>21599</v>
      </c>
      <c r="B1052" s="197" t="s">
        <v>787</v>
      </c>
      <c r="C1052" s="198">
        <f>SUM(C1053:C1057)</f>
        <v>0</v>
      </c>
      <c r="D1052" s="195">
        <f t="shared" si="34"/>
        <v>0</v>
      </c>
      <c r="F1052" s="198">
        <f>SUM(F1053:F1057)</f>
        <v>0</v>
      </c>
      <c r="G1052" s="198">
        <f>SUM(G1053:G1057)</f>
        <v>0</v>
      </c>
      <c r="H1052" s="198">
        <f>SUM(H1053:H1057)</f>
        <v>0</v>
      </c>
      <c r="I1052" s="198">
        <f>SUM(I1053:I1057)</f>
        <v>0</v>
      </c>
      <c r="J1052" s="195">
        <f t="shared" si="33"/>
        <v>0</v>
      </c>
      <c r="N1052" s="186"/>
    </row>
    <row r="1053" spans="1:14" s="184" customFormat="1" ht="18.75" customHeight="1">
      <c r="A1053" s="196">
        <v>2159901</v>
      </c>
      <c r="B1053" s="197" t="s">
        <v>788</v>
      </c>
      <c r="C1053" s="198"/>
      <c r="D1053" s="195">
        <f t="shared" si="34"/>
        <v>0</v>
      </c>
      <c r="F1053" s="198"/>
      <c r="G1053" s="198"/>
      <c r="H1053" s="198"/>
      <c r="I1053" s="198"/>
      <c r="J1053" s="195">
        <f t="shared" si="33"/>
        <v>0</v>
      </c>
      <c r="N1053" s="186"/>
    </row>
    <row r="1054" spans="1:14" s="184" customFormat="1" ht="18.75" customHeight="1">
      <c r="A1054" s="196">
        <v>2159904</v>
      </c>
      <c r="B1054" s="197" t="s">
        <v>789</v>
      </c>
      <c r="C1054" s="198"/>
      <c r="D1054" s="195">
        <f t="shared" si="34"/>
        <v>0</v>
      </c>
      <c r="F1054" s="198"/>
      <c r="G1054" s="198"/>
      <c r="H1054" s="198"/>
      <c r="I1054" s="198"/>
      <c r="J1054" s="195">
        <f t="shared" si="33"/>
        <v>0</v>
      </c>
      <c r="N1054" s="186"/>
    </row>
    <row r="1055" spans="1:14" s="184" customFormat="1" ht="18.75" customHeight="1">
      <c r="A1055" s="196">
        <v>2159905</v>
      </c>
      <c r="B1055" s="197" t="s">
        <v>790</v>
      </c>
      <c r="C1055" s="198"/>
      <c r="D1055" s="195">
        <f t="shared" si="34"/>
        <v>0</v>
      </c>
      <c r="F1055" s="198"/>
      <c r="G1055" s="198"/>
      <c r="H1055" s="198"/>
      <c r="I1055" s="198"/>
      <c r="J1055" s="195">
        <f t="shared" si="33"/>
        <v>0</v>
      </c>
      <c r="N1055" s="186"/>
    </row>
    <row r="1056" spans="1:14" s="184" customFormat="1" ht="18.75" customHeight="1">
      <c r="A1056" s="196">
        <v>2159906</v>
      </c>
      <c r="B1056" s="197" t="s">
        <v>791</v>
      </c>
      <c r="C1056" s="198"/>
      <c r="D1056" s="195">
        <f t="shared" si="34"/>
        <v>0</v>
      </c>
      <c r="F1056" s="198"/>
      <c r="G1056" s="198"/>
      <c r="H1056" s="198"/>
      <c r="I1056" s="198"/>
      <c r="J1056" s="195">
        <f t="shared" si="33"/>
        <v>0</v>
      </c>
      <c r="N1056" s="186"/>
    </row>
    <row r="1057" spans="1:14" s="184" customFormat="1" ht="18.75" customHeight="1">
      <c r="A1057" s="196">
        <v>2159999</v>
      </c>
      <c r="B1057" s="197" t="s">
        <v>792</v>
      </c>
      <c r="C1057" s="198"/>
      <c r="D1057" s="195">
        <f t="shared" si="34"/>
        <v>0</v>
      </c>
      <c r="F1057" s="198"/>
      <c r="G1057" s="198"/>
      <c r="H1057" s="198"/>
      <c r="I1057" s="198"/>
      <c r="J1057" s="195">
        <f t="shared" si="33"/>
        <v>0</v>
      </c>
      <c r="N1057" s="186"/>
    </row>
    <row r="1058" spans="1:14" s="184" customFormat="1" ht="18.75" customHeight="1">
      <c r="A1058" s="196">
        <v>216</v>
      </c>
      <c r="B1058" s="197" t="s">
        <v>793</v>
      </c>
      <c r="C1058" s="198">
        <f>SUM(C1059,C1069,C1075)</f>
        <v>10</v>
      </c>
      <c r="D1058" s="195">
        <f t="shared" si="34"/>
        <v>0</v>
      </c>
      <c r="F1058" s="198">
        <f>SUM(F1059,F1069,F1075)</f>
        <v>0</v>
      </c>
      <c r="G1058" s="198">
        <f>SUM(G1059,G1069,G1075)</f>
        <v>0</v>
      </c>
      <c r="H1058" s="198">
        <f>SUM(H1059,H1069,H1075)</f>
        <v>0</v>
      </c>
      <c r="I1058" s="198">
        <f>SUM(I1059,I1069,I1075)</f>
        <v>0</v>
      </c>
      <c r="J1058" s="195">
        <f t="shared" si="33"/>
        <v>0</v>
      </c>
      <c r="N1058" s="186"/>
    </row>
    <row r="1059" spans="1:14" s="184" customFormat="1" ht="18.75" customHeight="1">
      <c r="A1059" s="196">
        <v>21602</v>
      </c>
      <c r="B1059" s="197" t="s">
        <v>794</v>
      </c>
      <c r="C1059" s="198">
        <f>SUM(C1060:C1068)</f>
        <v>0</v>
      </c>
      <c r="D1059" s="195">
        <f t="shared" si="34"/>
        <v>0</v>
      </c>
      <c r="F1059" s="198">
        <f>SUM(F1060:F1068)</f>
        <v>0</v>
      </c>
      <c r="G1059" s="198">
        <f>SUM(G1060:G1068)</f>
        <v>0</v>
      </c>
      <c r="H1059" s="198">
        <f>SUM(H1060:H1068)</f>
        <v>0</v>
      </c>
      <c r="I1059" s="198">
        <f>SUM(I1060:I1068)</f>
        <v>0</v>
      </c>
      <c r="J1059" s="195">
        <f t="shared" si="33"/>
        <v>0</v>
      </c>
      <c r="N1059" s="186"/>
    </row>
    <row r="1060" spans="1:14" s="184" customFormat="1" ht="18.75" customHeight="1">
      <c r="A1060" s="196">
        <v>2160201</v>
      </c>
      <c r="B1060" s="197" t="s">
        <v>596</v>
      </c>
      <c r="C1060" s="198"/>
      <c r="D1060" s="195">
        <f t="shared" si="34"/>
        <v>0</v>
      </c>
      <c r="F1060" s="198"/>
      <c r="G1060" s="198"/>
      <c r="H1060" s="198"/>
      <c r="I1060" s="198"/>
      <c r="J1060" s="195">
        <f t="shared" si="33"/>
        <v>0</v>
      </c>
      <c r="N1060" s="186"/>
    </row>
    <row r="1061" spans="1:14" s="184" customFormat="1" ht="18.75" customHeight="1">
      <c r="A1061" s="196">
        <v>2160202</v>
      </c>
      <c r="B1061" s="197" t="s">
        <v>597</v>
      </c>
      <c r="C1061" s="198"/>
      <c r="D1061" s="195">
        <f t="shared" si="34"/>
        <v>0</v>
      </c>
      <c r="F1061" s="198"/>
      <c r="G1061" s="198"/>
      <c r="H1061" s="198"/>
      <c r="I1061" s="198"/>
      <c r="J1061" s="195">
        <f t="shared" si="33"/>
        <v>0</v>
      </c>
      <c r="N1061" s="186"/>
    </row>
    <row r="1062" spans="1:14" s="184" customFormat="1" ht="18.75" customHeight="1">
      <c r="A1062" s="196">
        <v>2160203</v>
      </c>
      <c r="B1062" s="197" t="s">
        <v>598</v>
      </c>
      <c r="C1062" s="198"/>
      <c r="D1062" s="195">
        <f t="shared" si="34"/>
        <v>0</v>
      </c>
      <c r="F1062" s="198"/>
      <c r="G1062" s="198"/>
      <c r="H1062" s="198"/>
      <c r="I1062" s="198"/>
      <c r="J1062" s="195">
        <f t="shared" si="33"/>
        <v>0</v>
      </c>
      <c r="N1062" s="186"/>
    </row>
    <row r="1063" spans="1:14" s="184" customFormat="1" ht="18.75" customHeight="1">
      <c r="A1063" s="196">
        <v>2160216</v>
      </c>
      <c r="B1063" s="197" t="s">
        <v>795</v>
      </c>
      <c r="C1063" s="198"/>
      <c r="D1063" s="195">
        <f t="shared" si="34"/>
        <v>0</v>
      </c>
      <c r="F1063" s="198"/>
      <c r="G1063" s="198"/>
      <c r="H1063" s="198"/>
      <c r="I1063" s="198"/>
      <c r="J1063" s="195">
        <f t="shared" si="33"/>
        <v>0</v>
      </c>
      <c r="N1063" s="186"/>
    </row>
    <row r="1064" spans="1:14" s="184" customFormat="1" ht="18.75" customHeight="1">
      <c r="A1064" s="196">
        <v>2160217</v>
      </c>
      <c r="B1064" s="197" t="s">
        <v>796</v>
      </c>
      <c r="C1064" s="198"/>
      <c r="D1064" s="195">
        <f t="shared" si="34"/>
        <v>0</v>
      </c>
      <c r="F1064" s="198"/>
      <c r="G1064" s="198"/>
      <c r="H1064" s="198"/>
      <c r="I1064" s="198"/>
      <c r="J1064" s="195">
        <f t="shared" si="33"/>
        <v>0</v>
      </c>
      <c r="N1064" s="186"/>
    </row>
    <row r="1065" spans="1:14" s="184" customFormat="1" ht="18.75" customHeight="1">
      <c r="A1065" s="196">
        <v>2160218</v>
      </c>
      <c r="B1065" s="197" t="s">
        <v>797</v>
      </c>
      <c r="C1065" s="198"/>
      <c r="D1065" s="195">
        <f t="shared" si="34"/>
        <v>0</v>
      </c>
      <c r="F1065" s="198"/>
      <c r="G1065" s="198"/>
      <c r="H1065" s="198"/>
      <c r="I1065" s="198"/>
      <c r="J1065" s="195">
        <f t="shared" si="33"/>
        <v>0</v>
      </c>
      <c r="N1065" s="186"/>
    </row>
    <row r="1066" spans="1:14" s="184" customFormat="1" ht="18.75" customHeight="1">
      <c r="A1066" s="196">
        <v>2160219</v>
      </c>
      <c r="B1066" s="197" t="s">
        <v>798</v>
      </c>
      <c r="C1066" s="198"/>
      <c r="D1066" s="195">
        <f t="shared" si="34"/>
        <v>0</v>
      </c>
      <c r="F1066" s="198"/>
      <c r="G1066" s="198"/>
      <c r="H1066" s="198"/>
      <c r="I1066" s="198"/>
      <c r="J1066" s="195">
        <f t="shared" si="33"/>
        <v>0</v>
      </c>
      <c r="N1066" s="186"/>
    </row>
    <row r="1067" spans="1:14" s="184" customFormat="1" ht="18.75" customHeight="1">
      <c r="A1067" s="196">
        <v>2160250</v>
      </c>
      <c r="B1067" s="197" t="s">
        <v>601</v>
      </c>
      <c r="C1067" s="198"/>
      <c r="D1067" s="195">
        <f t="shared" si="34"/>
        <v>0</v>
      </c>
      <c r="F1067" s="198"/>
      <c r="G1067" s="198"/>
      <c r="H1067" s="198"/>
      <c r="I1067" s="198"/>
      <c r="J1067" s="195">
        <f t="shared" si="33"/>
        <v>0</v>
      </c>
      <c r="N1067" s="186"/>
    </row>
    <row r="1068" spans="1:14" s="184" customFormat="1" ht="18.75" customHeight="1">
      <c r="A1068" s="196">
        <v>2160299</v>
      </c>
      <c r="B1068" s="197" t="s">
        <v>799</v>
      </c>
      <c r="C1068" s="198"/>
      <c r="D1068" s="195">
        <f t="shared" si="34"/>
        <v>0</v>
      </c>
      <c r="F1068" s="198"/>
      <c r="G1068" s="198"/>
      <c r="H1068" s="198"/>
      <c r="I1068" s="198"/>
      <c r="J1068" s="195">
        <f t="shared" si="33"/>
        <v>0</v>
      </c>
      <c r="N1068" s="186"/>
    </row>
    <row r="1069" spans="1:14" s="184" customFormat="1" ht="18.75" customHeight="1">
      <c r="A1069" s="196">
        <v>21606</v>
      </c>
      <c r="B1069" s="197" t="s">
        <v>800</v>
      </c>
      <c r="C1069" s="198">
        <f>SUM(C1070:C1074)</f>
        <v>2</v>
      </c>
      <c r="D1069" s="195">
        <f t="shared" si="34"/>
        <v>0</v>
      </c>
      <c r="F1069" s="198">
        <f>SUM(F1070:F1074)</f>
        <v>0</v>
      </c>
      <c r="G1069" s="198">
        <f>SUM(G1070:G1074)</f>
        <v>0</v>
      </c>
      <c r="H1069" s="198">
        <f>SUM(H1070:H1074)</f>
        <v>0</v>
      </c>
      <c r="I1069" s="198">
        <f>SUM(I1070:I1074)</f>
        <v>0</v>
      </c>
      <c r="J1069" s="195">
        <f t="shared" si="33"/>
        <v>0</v>
      </c>
      <c r="N1069" s="186"/>
    </row>
    <row r="1070" spans="1:14" s="184" customFormat="1" ht="18.75" customHeight="1">
      <c r="A1070" s="196">
        <v>2160601</v>
      </c>
      <c r="B1070" s="197" t="s">
        <v>596</v>
      </c>
      <c r="C1070" s="198"/>
      <c r="D1070" s="195">
        <f t="shared" si="34"/>
        <v>0</v>
      </c>
      <c r="F1070" s="198"/>
      <c r="G1070" s="198"/>
      <c r="H1070" s="198"/>
      <c r="I1070" s="198"/>
      <c r="J1070" s="195">
        <f t="shared" si="33"/>
        <v>0</v>
      </c>
      <c r="N1070" s="186"/>
    </row>
    <row r="1071" spans="1:14" s="184" customFormat="1" ht="18.75" customHeight="1">
      <c r="A1071" s="196">
        <v>2160602</v>
      </c>
      <c r="B1071" s="197" t="s">
        <v>597</v>
      </c>
      <c r="C1071" s="198"/>
      <c r="D1071" s="195">
        <f t="shared" si="34"/>
        <v>0</v>
      </c>
      <c r="F1071" s="198"/>
      <c r="G1071" s="198"/>
      <c r="H1071" s="198"/>
      <c r="I1071" s="198"/>
      <c r="J1071" s="195">
        <f t="shared" si="33"/>
        <v>0</v>
      </c>
      <c r="N1071" s="186"/>
    </row>
    <row r="1072" spans="1:14" s="184" customFormat="1" ht="18.75" customHeight="1">
      <c r="A1072" s="196">
        <v>2160603</v>
      </c>
      <c r="B1072" s="197" t="s">
        <v>598</v>
      </c>
      <c r="C1072" s="198"/>
      <c r="D1072" s="195">
        <f t="shared" si="34"/>
        <v>0</v>
      </c>
      <c r="F1072" s="198"/>
      <c r="G1072" s="198"/>
      <c r="H1072" s="198"/>
      <c r="I1072" s="198"/>
      <c r="J1072" s="195">
        <f t="shared" si="33"/>
        <v>0</v>
      </c>
      <c r="N1072" s="186"/>
    </row>
    <row r="1073" spans="1:14" s="184" customFormat="1" ht="18.75" customHeight="1">
      <c r="A1073" s="196">
        <v>2160607</v>
      </c>
      <c r="B1073" s="197" t="s">
        <v>801</v>
      </c>
      <c r="C1073" s="198"/>
      <c r="D1073" s="195">
        <f t="shared" si="34"/>
        <v>0</v>
      </c>
      <c r="F1073" s="198"/>
      <c r="G1073" s="198"/>
      <c r="H1073" s="198"/>
      <c r="I1073" s="198"/>
      <c r="J1073" s="195">
        <f t="shared" si="33"/>
        <v>0</v>
      </c>
      <c r="N1073" s="186"/>
    </row>
    <row r="1074" spans="1:14" s="184" customFormat="1" ht="18.75" customHeight="1">
      <c r="A1074" s="196">
        <v>2160699</v>
      </c>
      <c r="B1074" s="197" t="s">
        <v>802</v>
      </c>
      <c r="C1074" s="198">
        <v>2</v>
      </c>
      <c r="D1074" s="195">
        <f t="shared" si="34"/>
        <v>0</v>
      </c>
      <c r="F1074" s="198"/>
      <c r="G1074" s="198"/>
      <c r="H1074" s="198"/>
      <c r="I1074" s="198"/>
      <c r="J1074" s="195">
        <f t="shared" si="33"/>
        <v>0</v>
      </c>
      <c r="N1074" s="186"/>
    </row>
    <row r="1075" spans="1:14" s="184" customFormat="1" ht="18.75" customHeight="1">
      <c r="A1075" s="196">
        <v>21699</v>
      </c>
      <c r="B1075" s="197" t="s">
        <v>803</v>
      </c>
      <c r="C1075" s="198">
        <f>SUM(C1076:C1077)</f>
        <v>8</v>
      </c>
      <c r="D1075" s="195">
        <f t="shared" si="34"/>
        <v>0</v>
      </c>
      <c r="F1075" s="198">
        <f>SUM(F1076:F1077)</f>
        <v>0</v>
      </c>
      <c r="G1075" s="198">
        <f>SUM(G1076:G1077)</f>
        <v>0</v>
      </c>
      <c r="H1075" s="198">
        <f>SUM(H1076:H1077)</f>
        <v>0</v>
      </c>
      <c r="I1075" s="198">
        <f>SUM(I1076:I1077)</f>
        <v>0</v>
      </c>
      <c r="J1075" s="195">
        <f t="shared" si="33"/>
        <v>0</v>
      </c>
      <c r="N1075" s="186"/>
    </row>
    <row r="1076" spans="1:14" s="184" customFormat="1" ht="18.75" customHeight="1">
      <c r="A1076" s="196">
        <v>2169901</v>
      </c>
      <c r="B1076" s="197" t="s">
        <v>804</v>
      </c>
      <c r="C1076" s="198"/>
      <c r="D1076" s="195">
        <f t="shared" si="34"/>
        <v>0</v>
      </c>
      <c r="F1076" s="198"/>
      <c r="G1076" s="198"/>
      <c r="H1076" s="198"/>
      <c r="I1076" s="198"/>
      <c r="J1076" s="195">
        <f t="shared" si="33"/>
        <v>0</v>
      </c>
      <c r="N1076" s="186"/>
    </row>
    <row r="1077" spans="1:14" s="184" customFormat="1" ht="18.75" customHeight="1">
      <c r="A1077" s="196">
        <v>2169999</v>
      </c>
      <c r="B1077" s="197" t="s">
        <v>805</v>
      </c>
      <c r="C1077" s="198">
        <v>8</v>
      </c>
      <c r="D1077" s="195">
        <f t="shared" si="34"/>
        <v>0</v>
      </c>
      <c r="F1077" s="198"/>
      <c r="G1077" s="198"/>
      <c r="H1077" s="198"/>
      <c r="I1077" s="198"/>
      <c r="J1077" s="195">
        <f t="shared" si="33"/>
        <v>0</v>
      </c>
      <c r="N1077" s="186"/>
    </row>
    <row r="1078" spans="1:14" s="184" customFormat="1" ht="18.75" customHeight="1">
      <c r="A1078" s="196">
        <v>217</v>
      </c>
      <c r="B1078" s="197" t="s">
        <v>806</v>
      </c>
      <c r="C1078" s="198">
        <f>SUM(C1079,C1086,C1092)</f>
        <v>0</v>
      </c>
      <c r="D1078" s="195">
        <f t="shared" si="34"/>
        <v>0</v>
      </c>
      <c r="F1078" s="198">
        <f>SUM(F1079,F1086,F1092)</f>
        <v>0</v>
      </c>
      <c r="G1078" s="198">
        <f>SUM(G1079,G1086,G1092)</f>
        <v>0</v>
      </c>
      <c r="H1078" s="198">
        <f>SUM(H1079,H1086,H1092)</f>
        <v>0</v>
      </c>
      <c r="I1078" s="198">
        <f>SUM(I1079,I1086,I1092)</f>
        <v>0</v>
      </c>
      <c r="J1078" s="195">
        <f t="shared" si="33"/>
        <v>0</v>
      </c>
      <c r="N1078" s="186"/>
    </row>
    <row r="1079" spans="1:14" s="184" customFormat="1" ht="18.75" customHeight="1">
      <c r="A1079" s="196">
        <v>21701</v>
      </c>
      <c r="B1079" s="197" t="s">
        <v>807</v>
      </c>
      <c r="C1079" s="198">
        <f>SUM(C1080:C1085)</f>
        <v>0</v>
      </c>
      <c r="D1079" s="195">
        <f t="shared" si="34"/>
        <v>0</v>
      </c>
      <c r="F1079" s="198">
        <f>SUM(F1080:F1085)</f>
        <v>0</v>
      </c>
      <c r="G1079" s="198">
        <f>SUM(G1080:G1085)</f>
        <v>0</v>
      </c>
      <c r="H1079" s="198">
        <f>SUM(H1080:H1085)</f>
        <v>0</v>
      </c>
      <c r="I1079" s="198">
        <f>SUM(I1080:I1085)</f>
        <v>0</v>
      </c>
      <c r="J1079" s="195">
        <f t="shared" si="33"/>
        <v>0</v>
      </c>
      <c r="N1079" s="186"/>
    </row>
    <row r="1080" spans="1:14" s="184" customFormat="1" ht="18.75" customHeight="1">
      <c r="A1080" s="196">
        <v>2170101</v>
      </c>
      <c r="B1080" s="197" t="s">
        <v>596</v>
      </c>
      <c r="C1080" s="198"/>
      <c r="D1080" s="195">
        <f t="shared" si="34"/>
        <v>0</v>
      </c>
      <c r="F1080" s="198"/>
      <c r="G1080" s="198"/>
      <c r="H1080" s="198"/>
      <c r="I1080" s="198"/>
      <c r="J1080" s="195">
        <f t="shared" si="33"/>
        <v>0</v>
      </c>
      <c r="N1080" s="186"/>
    </row>
    <row r="1081" spans="1:14" s="184" customFormat="1" ht="18.75" customHeight="1">
      <c r="A1081" s="196">
        <v>2170102</v>
      </c>
      <c r="B1081" s="197" t="s">
        <v>597</v>
      </c>
      <c r="C1081" s="198"/>
      <c r="D1081" s="195">
        <f t="shared" si="34"/>
        <v>0</v>
      </c>
      <c r="F1081" s="198"/>
      <c r="G1081" s="198"/>
      <c r="H1081" s="198"/>
      <c r="I1081" s="198"/>
      <c r="J1081" s="195">
        <f t="shared" si="33"/>
        <v>0</v>
      </c>
      <c r="N1081" s="186"/>
    </row>
    <row r="1082" spans="1:14" s="184" customFormat="1" ht="18.75" customHeight="1">
      <c r="A1082" s="196">
        <v>2170103</v>
      </c>
      <c r="B1082" s="197" t="s">
        <v>598</v>
      </c>
      <c r="C1082" s="198"/>
      <c r="D1082" s="195">
        <f t="shared" si="34"/>
        <v>0</v>
      </c>
      <c r="F1082" s="198"/>
      <c r="G1082" s="198"/>
      <c r="H1082" s="198"/>
      <c r="I1082" s="198"/>
      <c r="J1082" s="195">
        <f t="shared" si="33"/>
        <v>0</v>
      </c>
      <c r="N1082" s="186"/>
    </row>
    <row r="1083" spans="1:14" s="184" customFormat="1" ht="18.75" customHeight="1">
      <c r="A1083" s="196">
        <v>2170104</v>
      </c>
      <c r="B1083" s="197" t="s">
        <v>808</v>
      </c>
      <c r="C1083" s="198"/>
      <c r="D1083" s="195">
        <f t="shared" si="34"/>
        <v>0</v>
      </c>
      <c r="F1083" s="198"/>
      <c r="G1083" s="198"/>
      <c r="H1083" s="198"/>
      <c r="I1083" s="198"/>
      <c r="J1083" s="195">
        <f t="shared" si="33"/>
        <v>0</v>
      </c>
      <c r="N1083" s="186"/>
    </row>
    <row r="1084" spans="1:14" s="184" customFormat="1" ht="18.75" customHeight="1">
      <c r="A1084" s="196">
        <v>2170150</v>
      </c>
      <c r="B1084" s="197" t="s">
        <v>601</v>
      </c>
      <c r="C1084" s="198"/>
      <c r="D1084" s="195">
        <f t="shared" si="34"/>
        <v>0</v>
      </c>
      <c r="F1084" s="198"/>
      <c r="G1084" s="198"/>
      <c r="H1084" s="198"/>
      <c r="I1084" s="198"/>
      <c r="J1084" s="195">
        <f t="shared" si="33"/>
        <v>0</v>
      </c>
      <c r="N1084" s="186"/>
    </row>
    <row r="1085" spans="1:14" s="184" customFormat="1" ht="18.75" customHeight="1">
      <c r="A1085" s="196">
        <v>2170199</v>
      </c>
      <c r="B1085" s="197" t="s">
        <v>809</v>
      </c>
      <c r="C1085" s="198"/>
      <c r="D1085" s="195">
        <f t="shared" si="34"/>
        <v>0</v>
      </c>
      <c r="F1085" s="198"/>
      <c r="G1085" s="198"/>
      <c r="H1085" s="198"/>
      <c r="I1085" s="198"/>
      <c r="J1085" s="195">
        <f t="shared" si="33"/>
        <v>0</v>
      </c>
      <c r="N1085" s="186"/>
    </row>
    <row r="1086" spans="1:14" s="184" customFormat="1" ht="18.75" customHeight="1">
      <c r="A1086" s="196">
        <v>21703</v>
      </c>
      <c r="B1086" s="197" t="s">
        <v>810</v>
      </c>
      <c r="C1086" s="198">
        <f>SUM(C1087:C1091)</f>
        <v>0</v>
      </c>
      <c r="D1086" s="195">
        <f t="shared" si="34"/>
        <v>0</v>
      </c>
      <c r="F1086" s="198">
        <f>SUM(F1087:F1091)</f>
        <v>0</v>
      </c>
      <c r="G1086" s="198">
        <f>SUM(G1087:G1091)</f>
        <v>0</v>
      </c>
      <c r="H1086" s="198">
        <f>SUM(H1087:H1091)</f>
        <v>0</v>
      </c>
      <c r="I1086" s="198">
        <f>SUM(I1087:I1091)</f>
        <v>0</v>
      </c>
      <c r="J1086" s="195">
        <f t="shared" si="33"/>
        <v>0</v>
      </c>
      <c r="N1086" s="186"/>
    </row>
    <row r="1087" spans="1:14" s="184" customFormat="1" ht="18.75" customHeight="1">
      <c r="A1087" s="196">
        <v>2170301</v>
      </c>
      <c r="B1087" s="197" t="s">
        <v>811</v>
      </c>
      <c r="C1087" s="198"/>
      <c r="D1087" s="195">
        <f t="shared" si="34"/>
        <v>0</v>
      </c>
      <c r="F1087" s="198"/>
      <c r="G1087" s="198"/>
      <c r="H1087" s="198"/>
      <c r="I1087" s="198"/>
      <c r="J1087" s="195">
        <f t="shared" si="33"/>
        <v>0</v>
      </c>
      <c r="N1087" s="186"/>
    </row>
    <row r="1088" spans="1:14" s="184" customFormat="1" ht="18.75" customHeight="1">
      <c r="A1088" s="196">
        <v>2170302</v>
      </c>
      <c r="B1088" s="204" t="s">
        <v>1222</v>
      </c>
      <c r="C1088" s="198"/>
      <c r="D1088" s="195">
        <f t="shared" si="34"/>
        <v>0</v>
      </c>
      <c r="F1088" s="198"/>
      <c r="G1088" s="198"/>
      <c r="H1088" s="198"/>
      <c r="I1088" s="198"/>
      <c r="J1088" s="195">
        <f t="shared" si="33"/>
        <v>0</v>
      </c>
      <c r="N1088" s="186"/>
    </row>
    <row r="1089" spans="1:14" s="184" customFormat="1" ht="18.75" customHeight="1">
      <c r="A1089" s="196">
        <v>2170303</v>
      </c>
      <c r="B1089" s="197" t="s">
        <v>812</v>
      </c>
      <c r="C1089" s="198"/>
      <c r="D1089" s="195">
        <f t="shared" si="34"/>
        <v>0</v>
      </c>
      <c r="F1089" s="198"/>
      <c r="G1089" s="198"/>
      <c r="H1089" s="198"/>
      <c r="I1089" s="198"/>
      <c r="J1089" s="195">
        <f t="shared" si="33"/>
        <v>0</v>
      </c>
      <c r="N1089" s="186"/>
    </row>
    <row r="1090" spans="1:14" s="184" customFormat="1" ht="18.75" customHeight="1">
      <c r="A1090" s="196">
        <v>2170304</v>
      </c>
      <c r="B1090" s="197" t="s">
        <v>813</v>
      </c>
      <c r="C1090" s="198"/>
      <c r="D1090" s="195">
        <f t="shared" si="34"/>
        <v>0</v>
      </c>
      <c r="F1090" s="198"/>
      <c r="G1090" s="198"/>
      <c r="H1090" s="198"/>
      <c r="I1090" s="198"/>
      <c r="J1090" s="195">
        <f t="shared" si="33"/>
        <v>0</v>
      </c>
      <c r="N1090" s="186"/>
    </row>
    <row r="1091" spans="1:14" s="184" customFormat="1" ht="18.75" customHeight="1">
      <c r="A1091" s="196">
        <v>2170399</v>
      </c>
      <c r="B1091" s="197" t="s">
        <v>814</v>
      </c>
      <c r="C1091" s="198"/>
      <c r="D1091" s="195">
        <f t="shared" si="34"/>
        <v>0</v>
      </c>
      <c r="F1091" s="198"/>
      <c r="G1091" s="198"/>
      <c r="H1091" s="198"/>
      <c r="I1091" s="198"/>
      <c r="J1091" s="195">
        <f t="shared" si="33"/>
        <v>0</v>
      </c>
      <c r="N1091" s="186"/>
    </row>
    <row r="1092" spans="1:14" s="184" customFormat="1" ht="18.75" customHeight="1">
      <c r="A1092" s="196">
        <v>21799</v>
      </c>
      <c r="B1092" s="197" t="s">
        <v>815</v>
      </c>
      <c r="C1092" s="198"/>
      <c r="D1092" s="195">
        <f t="shared" si="34"/>
        <v>0</v>
      </c>
      <c r="F1092" s="198"/>
      <c r="G1092" s="198"/>
      <c r="H1092" s="198"/>
      <c r="I1092" s="198"/>
      <c r="J1092" s="195">
        <f t="shared" si="33"/>
        <v>0</v>
      </c>
      <c r="N1092" s="186"/>
    </row>
    <row r="1093" spans="1:14" s="184" customFormat="1" ht="18.75" customHeight="1">
      <c r="A1093" s="196">
        <v>219</v>
      </c>
      <c r="B1093" s="197" t="s">
        <v>816</v>
      </c>
      <c r="C1093" s="198">
        <f>SUM(C1094:C1102)</f>
        <v>0</v>
      </c>
      <c r="D1093" s="195">
        <f t="shared" si="34"/>
        <v>0</v>
      </c>
      <c r="F1093" s="198">
        <f>SUM(F1094:F1102)</f>
        <v>0</v>
      </c>
      <c r="G1093" s="198">
        <f>SUM(G1094:G1102)</f>
        <v>0</v>
      </c>
      <c r="H1093" s="198">
        <f>SUM(H1094:H1102)</f>
        <v>0</v>
      </c>
      <c r="I1093" s="198">
        <f>SUM(I1094:I1102)</f>
        <v>0</v>
      </c>
      <c r="J1093" s="195">
        <f t="shared" si="33"/>
        <v>0</v>
      </c>
      <c r="N1093" s="186"/>
    </row>
    <row r="1094" spans="1:14" s="184" customFormat="1" ht="18.75" customHeight="1">
      <c r="A1094" s="196">
        <v>21901</v>
      </c>
      <c r="B1094" s="197" t="s">
        <v>817</v>
      </c>
      <c r="C1094" s="198"/>
      <c r="D1094" s="195">
        <f t="shared" si="34"/>
        <v>0</v>
      </c>
      <c r="F1094" s="198"/>
      <c r="G1094" s="198"/>
      <c r="H1094" s="198"/>
      <c r="I1094" s="198"/>
      <c r="J1094" s="195">
        <f t="shared" ref="J1094:J1157" si="35">SUM(F1094:I1094)</f>
        <v>0</v>
      </c>
      <c r="N1094" s="186"/>
    </row>
    <row r="1095" spans="1:14" s="184" customFormat="1" ht="18.75" customHeight="1">
      <c r="A1095" s="196">
        <v>21902</v>
      </c>
      <c r="B1095" s="197" t="s">
        <v>818</v>
      </c>
      <c r="C1095" s="198"/>
      <c r="D1095" s="195">
        <f t="shared" ref="D1095:D1158" si="36">J1095</f>
        <v>0</v>
      </c>
      <c r="F1095" s="198"/>
      <c r="G1095" s="198"/>
      <c r="H1095" s="198"/>
      <c r="I1095" s="198"/>
      <c r="J1095" s="195">
        <f t="shared" si="35"/>
        <v>0</v>
      </c>
      <c r="N1095" s="186"/>
    </row>
    <row r="1096" spans="1:14" s="184" customFormat="1" ht="18.75" customHeight="1">
      <c r="A1096" s="196">
        <v>21903</v>
      </c>
      <c r="B1096" s="197" t="s">
        <v>819</v>
      </c>
      <c r="C1096" s="198"/>
      <c r="D1096" s="195">
        <f t="shared" si="36"/>
        <v>0</v>
      </c>
      <c r="F1096" s="198"/>
      <c r="G1096" s="198"/>
      <c r="H1096" s="198"/>
      <c r="I1096" s="198"/>
      <c r="J1096" s="195">
        <f t="shared" si="35"/>
        <v>0</v>
      </c>
      <c r="N1096" s="186"/>
    </row>
    <row r="1097" spans="1:14" s="184" customFormat="1" ht="18.75" customHeight="1">
      <c r="A1097" s="196">
        <v>21904</v>
      </c>
      <c r="B1097" s="197" t="s">
        <v>820</v>
      </c>
      <c r="C1097" s="198"/>
      <c r="D1097" s="195">
        <f t="shared" si="36"/>
        <v>0</v>
      </c>
      <c r="F1097" s="198"/>
      <c r="G1097" s="198"/>
      <c r="H1097" s="198"/>
      <c r="I1097" s="198"/>
      <c r="J1097" s="195">
        <f t="shared" si="35"/>
        <v>0</v>
      </c>
      <c r="N1097" s="186"/>
    </row>
    <row r="1098" spans="1:14" s="184" customFormat="1" ht="18.75" customHeight="1">
      <c r="A1098" s="196">
        <v>21905</v>
      </c>
      <c r="B1098" s="197" t="s">
        <v>821</v>
      </c>
      <c r="C1098" s="198"/>
      <c r="D1098" s="195">
        <f t="shared" si="36"/>
        <v>0</v>
      </c>
      <c r="F1098" s="198"/>
      <c r="G1098" s="198"/>
      <c r="H1098" s="198"/>
      <c r="I1098" s="198"/>
      <c r="J1098" s="195">
        <f t="shared" si="35"/>
        <v>0</v>
      </c>
      <c r="N1098" s="186"/>
    </row>
    <row r="1099" spans="1:14" s="184" customFormat="1" ht="18.75" customHeight="1">
      <c r="A1099" s="196">
        <v>21906</v>
      </c>
      <c r="B1099" s="197" t="s">
        <v>600</v>
      </c>
      <c r="C1099" s="198"/>
      <c r="D1099" s="195">
        <f t="shared" si="36"/>
        <v>0</v>
      </c>
      <c r="F1099" s="198"/>
      <c r="G1099" s="198"/>
      <c r="H1099" s="198"/>
      <c r="I1099" s="198"/>
      <c r="J1099" s="195">
        <f t="shared" si="35"/>
        <v>0</v>
      </c>
      <c r="N1099" s="186"/>
    </row>
    <row r="1100" spans="1:14" s="184" customFormat="1" ht="18.75" customHeight="1">
      <c r="A1100" s="196">
        <v>21907</v>
      </c>
      <c r="B1100" s="197" t="s">
        <v>822</v>
      </c>
      <c r="C1100" s="198"/>
      <c r="D1100" s="195">
        <f t="shared" si="36"/>
        <v>0</v>
      </c>
      <c r="F1100" s="198"/>
      <c r="G1100" s="198"/>
      <c r="H1100" s="198"/>
      <c r="I1100" s="198"/>
      <c r="J1100" s="195">
        <f t="shared" si="35"/>
        <v>0</v>
      </c>
      <c r="N1100" s="186"/>
    </row>
    <row r="1101" spans="1:14" s="184" customFormat="1" ht="18.75" customHeight="1">
      <c r="A1101" s="196">
        <v>21908</v>
      </c>
      <c r="B1101" s="197" t="s">
        <v>823</v>
      </c>
      <c r="C1101" s="198"/>
      <c r="D1101" s="195">
        <f t="shared" si="36"/>
        <v>0</v>
      </c>
      <c r="F1101" s="198"/>
      <c r="G1101" s="198"/>
      <c r="H1101" s="198"/>
      <c r="I1101" s="198"/>
      <c r="J1101" s="195">
        <f t="shared" si="35"/>
        <v>0</v>
      </c>
      <c r="N1101" s="186"/>
    </row>
    <row r="1102" spans="1:14" s="184" customFormat="1" ht="18.75" customHeight="1">
      <c r="A1102" s="196">
        <v>21999</v>
      </c>
      <c r="B1102" s="197" t="s">
        <v>824</v>
      </c>
      <c r="C1102" s="198"/>
      <c r="D1102" s="195">
        <f t="shared" si="36"/>
        <v>0</v>
      </c>
      <c r="F1102" s="198"/>
      <c r="G1102" s="198"/>
      <c r="H1102" s="198"/>
      <c r="I1102" s="198"/>
      <c r="J1102" s="195">
        <f t="shared" si="35"/>
        <v>0</v>
      </c>
      <c r="N1102" s="186"/>
    </row>
    <row r="1103" spans="1:14" s="184" customFormat="1" ht="18.75" customHeight="1">
      <c r="A1103" s="196">
        <v>220</v>
      </c>
      <c r="B1103" s="197" t="s">
        <v>1223</v>
      </c>
      <c r="C1103" s="198">
        <f>SUM(C1104,C1123,C1142,C1151,C1166)</f>
        <v>1408</v>
      </c>
      <c r="D1103" s="195">
        <f t="shared" si="36"/>
        <v>2171</v>
      </c>
      <c r="F1103" s="198">
        <f>SUM(F1104,F1123,F1142,F1151,F1166)</f>
        <v>2171</v>
      </c>
      <c r="G1103" s="198">
        <f>SUM(G1104,G1123,G1142,G1151,G1166)</f>
        <v>0</v>
      </c>
      <c r="H1103" s="198">
        <f>SUM(H1104,H1123,H1142,H1151,H1166)</f>
        <v>0</v>
      </c>
      <c r="I1103" s="198">
        <f>SUM(I1104,I1123,I1142,I1151,I1166)</f>
        <v>0</v>
      </c>
      <c r="J1103" s="195">
        <f t="shared" si="35"/>
        <v>2171</v>
      </c>
      <c r="N1103" s="186"/>
    </row>
    <row r="1104" spans="1:14" s="184" customFormat="1" ht="18.75" customHeight="1">
      <c r="A1104" s="196">
        <v>22001</v>
      </c>
      <c r="B1104" s="197" t="s">
        <v>1224</v>
      </c>
      <c r="C1104" s="198">
        <f>SUM(C1105:C1122)</f>
        <v>960</v>
      </c>
      <c r="D1104" s="195">
        <f t="shared" si="36"/>
        <v>1741</v>
      </c>
      <c r="F1104" s="198">
        <f>SUM(F1105:F1122)</f>
        <v>1741</v>
      </c>
      <c r="G1104" s="198">
        <f>SUM(G1105:G1122)</f>
        <v>0</v>
      </c>
      <c r="H1104" s="198">
        <f>SUM(H1105:H1122)</f>
        <v>0</v>
      </c>
      <c r="I1104" s="198">
        <f>SUM(I1105:I1122)</f>
        <v>0</v>
      </c>
      <c r="J1104" s="195">
        <f t="shared" si="35"/>
        <v>1741</v>
      </c>
      <c r="N1104" s="186"/>
    </row>
    <row r="1105" spans="1:14" s="184" customFormat="1" ht="18.75" customHeight="1">
      <c r="A1105" s="196">
        <v>2200101</v>
      </c>
      <c r="B1105" s="197" t="s">
        <v>596</v>
      </c>
      <c r="C1105" s="198">
        <v>36</v>
      </c>
      <c r="D1105" s="195">
        <f t="shared" si="36"/>
        <v>425</v>
      </c>
      <c r="F1105" s="198">
        <v>425</v>
      </c>
      <c r="G1105" s="198"/>
      <c r="H1105" s="198"/>
      <c r="I1105" s="198"/>
      <c r="J1105" s="195">
        <f t="shared" si="35"/>
        <v>425</v>
      </c>
      <c r="N1105" s="186"/>
    </row>
    <row r="1106" spans="1:14" s="184" customFormat="1" ht="18.75" customHeight="1">
      <c r="A1106" s="196">
        <v>2200102</v>
      </c>
      <c r="B1106" s="197" t="s">
        <v>597</v>
      </c>
      <c r="C1106" s="198">
        <v>28</v>
      </c>
      <c r="D1106" s="195">
        <f t="shared" si="36"/>
        <v>2</v>
      </c>
      <c r="F1106" s="198">
        <v>2</v>
      </c>
      <c r="G1106" s="198"/>
      <c r="H1106" s="198"/>
      <c r="I1106" s="198"/>
      <c r="J1106" s="195">
        <f t="shared" si="35"/>
        <v>2</v>
      </c>
      <c r="N1106" s="186"/>
    </row>
    <row r="1107" spans="1:14" s="184" customFormat="1" ht="18.75" customHeight="1">
      <c r="A1107" s="196">
        <v>2200103</v>
      </c>
      <c r="B1107" s="197" t="s">
        <v>598</v>
      </c>
      <c r="C1107" s="198"/>
      <c r="D1107" s="195">
        <f t="shared" si="36"/>
        <v>0</v>
      </c>
      <c r="F1107" s="198"/>
      <c r="G1107" s="198"/>
      <c r="H1107" s="198"/>
      <c r="I1107" s="198"/>
      <c r="J1107" s="195">
        <f t="shared" si="35"/>
        <v>0</v>
      </c>
      <c r="N1107" s="186"/>
    </row>
    <row r="1108" spans="1:14" s="184" customFormat="1" ht="18.75" customHeight="1">
      <c r="A1108" s="196">
        <v>2200104</v>
      </c>
      <c r="B1108" s="197" t="s">
        <v>1225</v>
      </c>
      <c r="C1108" s="198"/>
      <c r="D1108" s="195">
        <f t="shared" si="36"/>
        <v>0</v>
      </c>
      <c r="F1108" s="198"/>
      <c r="G1108" s="198"/>
      <c r="H1108" s="198"/>
      <c r="I1108" s="198"/>
      <c r="J1108" s="195">
        <f t="shared" si="35"/>
        <v>0</v>
      </c>
      <c r="N1108" s="186"/>
    </row>
    <row r="1109" spans="1:14" s="184" customFormat="1" ht="18.75" customHeight="1">
      <c r="A1109" s="196">
        <v>2200105</v>
      </c>
      <c r="B1109" s="197" t="s">
        <v>825</v>
      </c>
      <c r="C1109" s="198">
        <v>69</v>
      </c>
      <c r="D1109" s="195">
        <f t="shared" si="36"/>
        <v>30</v>
      </c>
      <c r="F1109" s="198">
        <v>30</v>
      </c>
      <c r="G1109" s="198"/>
      <c r="H1109" s="198"/>
      <c r="I1109" s="198"/>
      <c r="J1109" s="195">
        <f t="shared" si="35"/>
        <v>30</v>
      </c>
      <c r="N1109" s="186"/>
    </row>
    <row r="1110" spans="1:14" s="184" customFormat="1" ht="18.75" customHeight="1">
      <c r="A1110" s="196">
        <v>2200106</v>
      </c>
      <c r="B1110" s="197" t="s">
        <v>826</v>
      </c>
      <c r="C1110" s="198">
        <v>15</v>
      </c>
      <c r="D1110" s="195">
        <f t="shared" si="36"/>
        <v>93</v>
      </c>
      <c r="F1110" s="198">
        <v>93</v>
      </c>
      <c r="G1110" s="198"/>
      <c r="H1110" s="198"/>
      <c r="I1110" s="198"/>
      <c r="J1110" s="195">
        <f t="shared" si="35"/>
        <v>93</v>
      </c>
      <c r="N1110" s="186"/>
    </row>
    <row r="1111" spans="1:14" s="184" customFormat="1" ht="18.75" customHeight="1">
      <c r="A1111" s="196">
        <v>2200107</v>
      </c>
      <c r="B1111" s="197" t="s">
        <v>1226</v>
      </c>
      <c r="C1111" s="198">
        <v>43</v>
      </c>
      <c r="D1111" s="195">
        <f t="shared" si="36"/>
        <v>0</v>
      </c>
      <c r="F1111" s="198"/>
      <c r="G1111" s="198"/>
      <c r="H1111" s="198"/>
      <c r="I1111" s="198"/>
      <c r="J1111" s="195">
        <f t="shared" si="35"/>
        <v>0</v>
      </c>
      <c r="N1111" s="186"/>
    </row>
    <row r="1112" spans="1:14" s="184" customFormat="1" ht="18.75" customHeight="1">
      <c r="A1112" s="196">
        <v>2200108</v>
      </c>
      <c r="B1112" s="197" t="s">
        <v>1227</v>
      </c>
      <c r="C1112" s="198"/>
      <c r="D1112" s="195">
        <f t="shared" si="36"/>
        <v>0</v>
      </c>
      <c r="F1112" s="198"/>
      <c r="G1112" s="198"/>
      <c r="H1112" s="198"/>
      <c r="I1112" s="198"/>
      <c r="J1112" s="195">
        <f t="shared" si="35"/>
        <v>0</v>
      </c>
      <c r="N1112" s="186"/>
    </row>
    <row r="1113" spans="1:14" s="184" customFormat="1" ht="18.75" customHeight="1">
      <c r="A1113" s="196">
        <v>2200109</v>
      </c>
      <c r="B1113" s="197" t="s">
        <v>1228</v>
      </c>
      <c r="C1113" s="198">
        <v>200</v>
      </c>
      <c r="D1113" s="195">
        <f t="shared" si="36"/>
        <v>550</v>
      </c>
      <c r="F1113" s="198">
        <v>550</v>
      </c>
      <c r="G1113" s="198"/>
      <c r="H1113" s="198"/>
      <c r="I1113" s="198"/>
      <c r="J1113" s="195">
        <f t="shared" si="35"/>
        <v>550</v>
      </c>
      <c r="N1113" s="186"/>
    </row>
    <row r="1114" spans="1:14" s="184" customFormat="1" ht="18.75" customHeight="1">
      <c r="A1114" s="196">
        <v>2200110</v>
      </c>
      <c r="B1114" s="197" t="s">
        <v>827</v>
      </c>
      <c r="C1114" s="198"/>
      <c r="D1114" s="195">
        <f t="shared" si="36"/>
        <v>0</v>
      </c>
      <c r="F1114" s="198"/>
      <c r="G1114" s="198"/>
      <c r="H1114" s="198"/>
      <c r="I1114" s="198"/>
      <c r="J1114" s="195">
        <f t="shared" si="35"/>
        <v>0</v>
      </c>
      <c r="N1114" s="186"/>
    </row>
    <row r="1115" spans="1:14" s="184" customFormat="1" ht="18.75" customHeight="1">
      <c r="A1115" s="196">
        <v>2200112</v>
      </c>
      <c r="B1115" s="197" t="s">
        <v>828</v>
      </c>
      <c r="C1115" s="198"/>
      <c r="D1115" s="195">
        <f t="shared" si="36"/>
        <v>0</v>
      </c>
      <c r="F1115" s="198"/>
      <c r="G1115" s="198"/>
      <c r="H1115" s="198"/>
      <c r="I1115" s="198"/>
      <c r="J1115" s="195">
        <f t="shared" si="35"/>
        <v>0</v>
      </c>
      <c r="N1115" s="186"/>
    </row>
    <row r="1116" spans="1:14" s="184" customFormat="1" ht="18.75" customHeight="1">
      <c r="A1116" s="196">
        <v>2200113</v>
      </c>
      <c r="B1116" s="197" t="s">
        <v>829</v>
      </c>
      <c r="C1116" s="198"/>
      <c r="D1116" s="195">
        <f t="shared" si="36"/>
        <v>0</v>
      </c>
      <c r="F1116" s="198"/>
      <c r="G1116" s="198"/>
      <c r="H1116" s="198"/>
      <c r="I1116" s="198"/>
      <c r="J1116" s="195">
        <f t="shared" si="35"/>
        <v>0</v>
      </c>
      <c r="N1116" s="186"/>
    </row>
    <row r="1117" spans="1:14" s="184" customFormat="1" ht="18.75" customHeight="1">
      <c r="A1117" s="196">
        <v>2200114</v>
      </c>
      <c r="B1117" s="197" t="s">
        <v>830</v>
      </c>
      <c r="C1117" s="198"/>
      <c r="D1117" s="195">
        <f t="shared" si="36"/>
        <v>0</v>
      </c>
      <c r="F1117" s="198"/>
      <c r="G1117" s="198"/>
      <c r="H1117" s="198"/>
      <c r="I1117" s="198"/>
      <c r="J1117" s="195">
        <f t="shared" si="35"/>
        <v>0</v>
      </c>
      <c r="N1117" s="186"/>
    </row>
    <row r="1118" spans="1:14" s="184" customFormat="1" ht="18.75" customHeight="1">
      <c r="A1118" s="196">
        <v>2200115</v>
      </c>
      <c r="B1118" s="197" t="s">
        <v>831</v>
      </c>
      <c r="C1118" s="198"/>
      <c r="D1118" s="195">
        <f t="shared" si="36"/>
        <v>0</v>
      </c>
      <c r="F1118" s="198"/>
      <c r="G1118" s="198"/>
      <c r="H1118" s="198"/>
      <c r="I1118" s="198"/>
      <c r="J1118" s="195">
        <f t="shared" si="35"/>
        <v>0</v>
      </c>
      <c r="N1118" s="186"/>
    </row>
    <row r="1119" spans="1:14" s="184" customFormat="1" ht="18.75" customHeight="1">
      <c r="A1119" s="196">
        <v>2200116</v>
      </c>
      <c r="B1119" s="197" t="s">
        <v>832</v>
      </c>
      <c r="C1119" s="198"/>
      <c r="D1119" s="195">
        <f t="shared" si="36"/>
        <v>0</v>
      </c>
      <c r="F1119" s="198"/>
      <c r="G1119" s="198"/>
      <c r="H1119" s="198"/>
      <c r="I1119" s="198"/>
      <c r="J1119" s="195">
        <f t="shared" si="35"/>
        <v>0</v>
      </c>
      <c r="N1119" s="186"/>
    </row>
    <row r="1120" spans="1:14" s="184" customFormat="1" ht="18.75" customHeight="1">
      <c r="A1120" s="196">
        <v>2200119</v>
      </c>
      <c r="B1120" s="197" t="s">
        <v>833</v>
      </c>
      <c r="C1120" s="198"/>
      <c r="D1120" s="195">
        <f t="shared" si="36"/>
        <v>0</v>
      </c>
      <c r="F1120" s="198"/>
      <c r="G1120" s="198"/>
      <c r="H1120" s="198"/>
      <c r="I1120" s="198"/>
      <c r="J1120" s="195">
        <f t="shared" si="35"/>
        <v>0</v>
      </c>
      <c r="N1120" s="186"/>
    </row>
    <row r="1121" spans="1:14" s="184" customFormat="1" ht="18.75" customHeight="1">
      <c r="A1121" s="196">
        <v>2200150</v>
      </c>
      <c r="B1121" s="197" t="s">
        <v>601</v>
      </c>
      <c r="C1121" s="198">
        <v>569</v>
      </c>
      <c r="D1121" s="195">
        <f t="shared" si="36"/>
        <v>641</v>
      </c>
      <c r="F1121" s="198">
        <v>641</v>
      </c>
      <c r="G1121" s="198"/>
      <c r="H1121" s="198"/>
      <c r="I1121" s="198"/>
      <c r="J1121" s="195">
        <f t="shared" si="35"/>
        <v>641</v>
      </c>
      <c r="N1121" s="186"/>
    </row>
    <row r="1122" spans="1:14" s="184" customFormat="1" ht="18.75" customHeight="1">
      <c r="A1122" s="196">
        <v>2200199</v>
      </c>
      <c r="B1122" s="197" t="s">
        <v>1229</v>
      </c>
      <c r="C1122" s="198"/>
      <c r="D1122" s="195">
        <f t="shared" si="36"/>
        <v>0</v>
      </c>
      <c r="F1122" s="198"/>
      <c r="G1122" s="198"/>
      <c r="H1122" s="198"/>
      <c r="I1122" s="198"/>
      <c r="J1122" s="195">
        <f t="shared" si="35"/>
        <v>0</v>
      </c>
      <c r="N1122" s="186"/>
    </row>
    <row r="1123" spans="1:14" s="184" customFormat="1" ht="18.75" customHeight="1">
      <c r="A1123" s="196">
        <v>22002</v>
      </c>
      <c r="B1123" s="197" t="s">
        <v>834</v>
      </c>
      <c r="C1123" s="198">
        <f>SUM(C1124:C1141)</f>
        <v>418</v>
      </c>
      <c r="D1123" s="195">
        <f t="shared" si="36"/>
        <v>400</v>
      </c>
      <c r="F1123" s="198">
        <f>SUM(F1124:F1141)</f>
        <v>400</v>
      </c>
      <c r="G1123" s="198">
        <f>SUM(G1124:G1141)</f>
        <v>0</v>
      </c>
      <c r="H1123" s="198">
        <f>SUM(H1124:H1141)</f>
        <v>0</v>
      </c>
      <c r="I1123" s="198">
        <f>SUM(I1124:I1141)</f>
        <v>0</v>
      </c>
      <c r="J1123" s="195">
        <f t="shared" si="35"/>
        <v>400</v>
      </c>
      <c r="N1123" s="186"/>
    </row>
    <row r="1124" spans="1:14" s="184" customFormat="1" ht="18.75" customHeight="1">
      <c r="A1124" s="196">
        <v>2200201</v>
      </c>
      <c r="B1124" s="197" t="s">
        <v>596</v>
      </c>
      <c r="C1124" s="198"/>
      <c r="D1124" s="195">
        <f t="shared" si="36"/>
        <v>0</v>
      </c>
      <c r="F1124" s="198"/>
      <c r="G1124" s="198"/>
      <c r="H1124" s="198"/>
      <c r="I1124" s="198"/>
      <c r="J1124" s="195">
        <f t="shared" si="35"/>
        <v>0</v>
      </c>
      <c r="N1124" s="186"/>
    </row>
    <row r="1125" spans="1:14" s="184" customFormat="1" ht="18.75" customHeight="1">
      <c r="A1125" s="196">
        <v>2200202</v>
      </c>
      <c r="B1125" s="197" t="s">
        <v>597</v>
      </c>
      <c r="C1125" s="198"/>
      <c r="D1125" s="195">
        <f t="shared" si="36"/>
        <v>0</v>
      </c>
      <c r="F1125" s="198"/>
      <c r="G1125" s="198"/>
      <c r="H1125" s="198"/>
      <c r="I1125" s="198"/>
      <c r="J1125" s="195">
        <f t="shared" si="35"/>
        <v>0</v>
      </c>
      <c r="N1125" s="186"/>
    </row>
    <row r="1126" spans="1:14" s="184" customFormat="1" ht="18.75" customHeight="1">
      <c r="A1126" s="196">
        <v>2200203</v>
      </c>
      <c r="B1126" s="197" t="s">
        <v>598</v>
      </c>
      <c r="C1126" s="198"/>
      <c r="D1126" s="195">
        <f t="shared" si="36"/>
        <v>0</v>
      </c>
      <c r="F1126" s="198"/>
      <c r="G1126" s="198"/>
      <c r="H1126" s="198"/>
      <c r="I1126" s="198"/>
      <c r="J1126" s="195">
        <f t="shared" si="35"/>
        <v>0</v>
      </c>
      <c r="N1126" s="186"/>
    </row>
    <row r="1127" spans="1:14" s="184" customFormat="1" ht="18.75" customHeight="1">
      <c r="A1127" s="196">
        <v>2200204</v>
      </c>
      <c r="B1127" s="197" t="s">
        <v>835</v>
      </c>
      <c r="C1127" s="198"/>
      <c r="D1127" s="195">
        <f t="shared" si="36"/>
        <v>0</v>
      </c>
      <c r="F1127" s="198"/>
      <c r="G1127" s="198"/>
      <c r="H1127" s="198"/>
      <c r="I1127" s="198"/>
      <c r="J1127" s="195">
        <f t="shared" si="35"/>
        <v>0</v>
      </c>
      <c r="N1127" s="186"/>
    </row>
    <row r="1128" spans="1:14" s="184" customFormat="1" ht="18.75" customHeight="1">
      <c r="A1128" s="196">
        <v>2200205</v>
      </c>
      <c r="B1128" s="197" t="s">
        <v>836</v>
      </c>
      <c r="C1128" s="198"/>
      <c r="D1128" s="195">
        <f t="shared" si="36"/>
        <v>0</v>
      </c>
      <c r="F1128" s="198"/>
      <c r="G1128" s="198"/>
      <c r="H1128" s="198"/>
      <c r="I1128" s="198"/>
      <c r="J1128" s="195">
        <f t="shared" si="35"/>
        <v>0</v>
      </c>
      <c r="N1128" s="186"/>
    </row>
    <row r="1129" spans="1:14" s="184" customFormat="1" ht="18.75" customHeight="1">
      <c r="A1129" s="196">
        <v>2200206</v>
      </c>
      <c r="B1129" s="197" t="s">
        <v>837</v>
      </c>
      <c r="C1129" s="198"/>
      <c r="D1129" s="195">
        <f t="shared" si="36"/>
        <v>0</v>
      </c>
      <c r="F1129" s="198"/>
      <c r="G1129" s="198"/>
      <c r="H1129" s="198"/>
      <c r="I1129" s="198"/>
      <c r="J1129" s="195">
        <f t="shared" si="35"/>
        <v>0</v>
      </c>
      <c r="N1129" s="186"/>
    </row>
    <row r="1130" spans="1:14" s="184" customFormat="1" ht="18.75" customHeight="1">
      <c r="A1130" s="196">
        <v>2200207</v>
      </c>
      <c r="B1130" s="197" t="s">
        <v>838</v>
      </c>
      <c r="C1130" s="198"/>
      <c r="D1130" s="195">
        <f t="shared" si="36"/>
        <v>0</v>
      </c>
      <c r="F1130" s="198"/>
      <c r="G1130" s="198"/>
      <c r="H1130" s="198"/>
      <c r="I1130" s="198"/>
      <c r="J1130" s="195">
        <f t="shared" si="35"/>
        <v>0</v>
      </c>
      <c r="N1130" s="186"/>
    </row>
    <row r="1131" spans="1:14" s="184" customFormat="1" ht="18.75" customHeight="1">
      <c r="A1131" s="196">
        <v>2200208</v>
      </c>
      <c r="B1131" s="197" t="s">
        <v>839</v>
      </c>
      <c r="C1131" s="198"/>
      <c r="D1131" s="195">
        <f t="shared" si="36"/>
        <v>0</v>
      </c>
      <c r="F1131" s="198"/>
      <c r="G1131" s="198"/>
      <c r="H1131" s="198"/>
      <c r="I1131" s="198"/>
      <c r="J1131" s="195">
        <f t="shared" si="35"/>
        <v>0</v>
      </c>
      <c r="N1131" s="186"/>
    </row>
    <row r="1132" spans="1:14" s="184" customFormat="1" ht="18.75" customHeight="1">
      <c r="A1132" s="196">
        <v>2200209</v>
      </c>
      <c r="B1132" s="197" t="s">
        <v>840</v>
      </c>
      <c r="C1132" s="198"/>
      <c r="D1132" s="195">
        <f t="shared" si="36"/>
        <v>0</v>
      </c>
      <c r="F1132" s="198"/>
      <c r="G1132" s="198"/>
      <c r="H1132" s="198"/>
      <c r="I1132" s="198"/>
      <c r="J1132" s="195">
        <f t="shared" si="35"/>
        <v>0</v>
      </c>
      <c r="N1132" s="186"/>
    </row>
    <row r="1133" spans="1:14" s="184" customFormat="1" ht="18.75" customHeight="1">
      <c r="A1133" s="196">
        <v>2200210</v>
      </c>
      <c r="B1133" s="197" t="s">
        <v>841</v>
      </c>
      <c r="C1133" s="198"/>
      <c r="D1133" s="195">
        <f t="shared" si="36"/>
        <v>0</v>
      </c>
      <c r="F1133" s="198"/>
      <c r="G1133" s="198"/>
      <c r="H1133" s="198"/>
      <c r="I1133" s="198"/>
      <c r="J1133" s="195">
        <f t="shared" si="35"/>
        <v>0</v>
      </c>
      <c r="N1133" s="186"/>
    </row>
    <row r="1134" spans="1:14" s="184" customFormat="1" ht="18.75" customHeight="1">
      <c r="A1134" s="196">
        <v>2200211</v>
      </c>
      <c r="B1134" s="197" t="s">
        <v>842</v>
      </c>
      <c r="C1134" s="198"/>
      <c r="D1134" s="195">
        <f t="shared" si="36"/>
        <v>0</v>
      </c>
      <c r="F1134" s="198"/>
      <c r="G1134" s="198"/>
      <c r="H1134" s="198"/>
      <c r="I1134" s="198"/>
      <c r="J1134" s="195">
        <f t="shared" si="35"/>
        <v>0</v>
      </c>
      <c r="N1134" s="186"/>
    </row>
    <row r="1135" spans="1:14" s="184" customFormat="1" ht="18.75" customHeight="1">
      <c r="A1135" s="196">
        <v>2200212</v>
      </c>
      <c r="B1135" s="197" t="s">
        <v>843</v>
      </c>
      <c r="C1135" s="198"/>
      <c r="D1135" s="195">
        <f t="shared" si="36"/>
        <v>0</v>
      </c>
      <c r="F1135" s="198"/>
      <c r="G1135" s="198"/>
      <c r="H1135" s="198"/>
      <c r="I1135" s="198"/>
      <c r="J1135" s="195">
        <f t="shared" si="35"/>
        <v>0</v>
      </c>
      <c r="N1135" s="186"/>
    </row>
    <row r="1136" spans="1:14" s="184" customFormat="1" ht="18.75" customHeight="1">
      <c r="A1136" s="196">
        <v>2200213</v>
      </c>
      <c r="B1136" s="197" t="s">
        <v>844</v>
      </c>
      <c r="C1136" s="198"/>
      <c r="D1136" s="195">
        <f t="shared" si="36"/>
        <v>0</v>
      </c>
      <c r="F1136" s="198"/>
      <c r="G1136" s="198"/>
      <c r="H1136" s="198"/>
      <c r="I1136" s="198"/>
      <c r="J1136" s="195">
        <f t="shared" si="35"/>
        <v>0</v>
      </c>
      <c r="N1136" s="186"/>
    </row>
    <row r="1137" spans="1:14" s="184" customFormat="1" ht="18.75" customHeight="1">
      <c r="A1137" s="196">
        <v>2200215</v>
      </c>
      <c r="B1137" s="197" t="s">
        <v>845</v>
      </c>
      <c r="C1137" s="198"/>
      <c r="D1137" s="195">
        <f t="shared" si="36"/>
        <v>0</v>
      </c>
      <c r="F1137" s="198"/>
      <c r="G1137" s="198"/>
      <c r="H1137" s="198"/>
      <c r="I1137" s="198"/>
      <c r="J1137" s="195">
        <f t="shared" si="35"/>
        <v>0</v>
      </c>
      <c r="N1137" s="186"/>
    </row>
    <row r="1138" spans="1:14" s="184" customFormat="1" ht="18.75" customHeight="1">
      <c r="A1138" s="196">
        <v>2200217</v>
      </c>
      <c r="B1138" s="197" t="s">
        <v>846</v>
      </c>
      <c r="C1138" s="198"/>
      <c r="D1138" s="195">
        <f t="shared" si="36"/>
        <v>0</v>
      </c>
      <c r="F1138" s="198"/>
      <c r="G1138" s="198"/>
      <c r="H1138" s="198"/>
      <c r="I1138" s="198"/>
      <c r="J1138" s="195">
        <f t="shared" si="35"/>
        <v>0</v>
      </c>
      <c r="N1138" s="186"/>
    </row>
    <row r="1139" spans="1:14" s="184" customFormat="1" ht="18.75" customHeight="1">
      <c r="A1139" s="196">
        <v>2200218</v>
      </c>
      <c r="B1139" s="197" t="s">
        <v>847</v>
      </c>
      <c r="C1139" s="198"/>
      <c r="D1139" s="195">
        <f t="shared" si="36"/>
        <v>0</v>
      </c>
      <c r="F1139" s="198"/>
      <c r="G1139" s="198"/>
      <c r="H1139" s="198"/>
      <c r="I1139" s="198"/>
      <c r="J1139" s="195">
        <f t="shared" si="35"/>
        <v>0</v>
      </c>
      <c r="N1139" s="186"/>
    </row>
    <row r="1140" spans="1:14" s="184" customFormat="1" ht="18.75" customHeight="1">
      <c r="A1140" s="196">
        <v>2200250</v>
      </c>
      <c r="B1140" s="197" t="s">
        <v>601</v>
      </c>
      <c r="C1140" s="198"/>
      <c r="D1140" s="195">
        <f t="shared" si="36"/>
        <v>0</v>
      </c>
      <c r="F1140" s="198"/>
      <c r="G1140" s="198"/>
      <c r="H1140" s="198"/>
      <c r="I1140" s="198"/>
      <c r="J1140" s="195">
        <f t="shared" si="35"/>
        <v>0</v>
      </c>
      <c r="N1140" s="186"/>
    </row>
    <row r="1141" spans="1:14" s="184" customFormat="1" ht="18.75" customHeight="1">
      <c r="A1141" s="196">
        <v>2200299</v>
      </c>
      <c r="B1141" s="197" t="s">
        <v>848</v>
      </c>
      <c r="C1141" s="198">
        <v>418</v>
      </c>
      <c r="D1141" s="195">
        <f t="shared" si="36"/>
        <v>400</v>
      </c>
      <c r="F1141" s="198">
        <v>400</v>
      </c>
      <c r="G1141" s="198"/>
      <c r="H1141" s="198"/>
      <c r="I1141" s="198"/>
      <c r="J1141" s="195">
        <f t="shared" si="35"/>
        <v>400</v>
      </c>
      <c r="N1141" s="186"/>
    </row>
    <row r="1142" spans="1:14" s="184" customFormat="1" ht="18.75" customHeight="1">
      <c r="A1142" s="196">
        <v>22003</v>
      </c>
      <c r="B1142" s="197" t="s">
        <v>849</v>
      </c>
      <c r="C1142" s="198">
        <f>SUM(C1143:C1150)</f>
        <v>0</v>
      </c>
      <c r="D1142" s="195">
        <f t="shared" si="36"/>
        <v>0</v>
      </c>
      <c r="F1142" s="198">
        <f>SUM(F1143:F1150)</f>
        <v>0</v>
      </c>
      <c r="G1142" s="198">
        <f>SUM(G1143:G1150)</f>
        <v>0</v>
      </c>
      <c r="H1142" s="198">
        <f>SUM(H1143:H1150)</f>
        <v>0</v>
      </c>
      <c r="I1142" s="198">
        <f>SUM(I1143:I1150)</f>
        <v>0</v>
      </c>
      <c r="J1142" s="195">
        <f t="shared" si="35"/>
        <v>0</v>
      </c>
      <c r="N1142" s="186"/>
    </row>
    <row r="1143" spans="1:14" s="184" customFormat="1" ht="18.75" customHeight="1">
      <c r="A1143" s="196">
        <v>2200301</v>
      </c>
      <c r="B1143" s="197" t="s">
        <v>596</v>
      </c>
      <c r="C1143" s="198"/>
      <c r="D1143" s="195">
        <f t="shared" si="36"/>
        <v>0</v>
      </c>
      <c r="F1143" s="198"/>
      <c r="G1143" s="198"/>
      <c r="H1143" s="198"/>
      <c r="I1143" s="198"/>
      <c r="J1143" s="195">
        <f t="shared" si="35"/>
        <v>0</v>
      </c>
      <c r="N1143" s="186"/>
    </row>
    <row r="1144" spans="1:14" s="184" customFormat="1" ht="18.75" customHeight="1">
      <c r="A1144" s="196">
        <v>2200302</v>
      </c>
      <c r="B1144" s="197" t="s">
        <v>597</v>
      </c>
      <c r="C1144" s="198"/>
      <c r="D1144" s="195">
        <f t="shared" si="36"/>
        <v>0</v>
      </c>
      <c r="F1144" s="198"/>
      <c r="G1144" s="198"/>
      <c r="H1144" s="198"/>
      <c r="I1144" s="198"/>
      <c r="J1144" s="195">
        <f t="shared" si="35"/>
        <v>0</v>
      </c>
      <c r="N1144" s="186"/>
    </row>
    <row r="1145" spans="1:14" s="184" customFormat="1" ht="18.75" customHeight="1">
      <c r="A1145" s="196">
        <v>2200303</v>
      </c>
      <c r="B1145" s="197" t="s">
        <v>598</v>
      </c>
      <c r="C1145" s="198"/>
      <c r="D1145" s="195">
        <f t="shared" si="36"/>
        <v>0</v>
      </c>
      <c r="F1145" s="198"/>
      <c r="G1145" s="198"/>
      <c r="H1145" s="198"/>
      <c r="I1145" s="198"/>
      <c r="J1145" s="195">
        <f t="shared" si="35"/>
        <v>0</v>
      </c>
      <c r="N1145" s="186"/>
    </row>
    <row r="1146" spans="1:14" s="184" customFormat="1" ht="18.75" customHeight="1">
      <c r="A1146" s="196">
        <v>2200304</v>
      </c>
      <c r="B1146" s="197" t="s">
        <v>850</v>
      </c>
      <c r="C1146" s="198"/>
      <c r="D1146" s="195">
        <f t="shared" si="36"/>
        <v>0</v>
      </c>
      <c r="F1146" s="198"/>
      <c r="G1146" s="198"/>
      <c r="H1146" s="198"/>
      <c r="I1146" s="198"/>
      <c r="J1146" s="195">
        <f t="shared" si="35"/>
        <v>0</v>
      </c>
      <c r="N1146" s="186"/>
    </row>
    <row r="1147" spans="1:14" s="184" customFormat="1" ht="18.75" customHeight="1">
      <c r="A1147" s="196">
        <v>2200305</v>
      </c>
      <c r="B1147" s="197" t="s">
        <v>851</v>
      </c>
      <c r="C1147" s="198"/>
      <c r="D1147" s="195">
        <f t="shared" si="36"/>
        <v>0</v>
      </c>
      <c r="F1147" s="198"/>
      <c r="G1147" s="198"/>
      <c r="H1147" s="198"/>
      <c r="I1147" s="198"/>
      <c r="J1147" s="195">
        <f t="shared" si="35"/>
        <v>0</v>
      </c>
      <c r="N1147" s="186"/>
    </row>
    <row r="1148" spans="1:14" s="184" customFormat="1" ht="18.75" customHeight="1">
      <c r="A1148" s="196">
        <v>2200306</v>
      </c>
      <c r="B1148" s="197" t="s">
        <v>852</v>
      </c>
      <c r="C1148" s="198"/>
      <c r="D1148" s="195">
        <f t="shared" si="36"/>
        <v>0</v>
      </c>
      <c r="F1148" s="198"/>
      <c r="G1148" s="198"/>
      <c r="H1148" s="198"/>
      <c r="I1148" s="198"/>
      <c r="J1148" s="195">
        <f t="shared" si="35"/>
        <v>0</v>
      </c>
      <c r="N1148" s="186"/>
    </row>
    <row r="1149" spans="1:14" s="184" customFormat="1" ht="18.75" customHeight="1">
      <c r="A1149" s="196">
        <v>2200350</v>
      </c>
      <c r="B1149" s="197" t="s">
        <v>601</v>
      </c>
      <c r="C1149" s="198"/>
      <c r="D1149" s="195">
        <f t="shared" si="36"/>
        <v>0</v>
      </c>
      <c r="F1149" s="198"/>
      <c r="G1149" s="198"/>
      <c r="H1149" s="198"/>
      <c r="I1149" s="198"/>
      <c r="J1149" s="195">
        <f t="shared" si="35"/>
        <v>0</v>
      </c>
      <c r="N1149" s="186"/>
    </row>
    <row r="1150" spans="1:14" s="184" customFormat="1" ht="18.75" customHeight="1">
      <c r="A1150" s="196">
        <v>2200399</v>
      </c>
      <c r="B1150" s="197" t="s">
        <v>853</v>
      </c>
      <c r="C1150" s="198"/>
      <c r="D1150" s="195">
        <f t="shared" si="36"/>
        <v>0</v>
      </c>
      <c r="F1150" s="198"/>
      <c r="G1150" s="198"/>
      <c r="H1150" s="198"/>
      <c r="I1150" s="198"/>
      <c r="J1150" s="195">
        <f t="shared" si="35"/>
        <v>0</v>
      </c>
      <c r="N1150" s="186"/>
    </row>
    <row r="1151" spans="1:14" s="184" customFormat="1" ht="18.75" customHeight="1">
      <c r="A1151" s="196">
        <v>22005</v>
      </c>
      <c r="B1151" s="197" t="s">
        <v>854</v>
      </c>
      <c r="C1151" s="198">
        <f>SUM(C1152:C1165)</f>
        <v>30</v>
      </c>
      <c r="D1151" s="195">
        <f t="shared" si="36"/>
        <v>30</v>
      </c>
      <c r="F1151" s="198">
        <f>SUM(F1152:F1165)</f>
        <v>30</v>
      </c>
      <c r="G1151" s="198">
        <f>SUM(G1152:G1165)</f>
        <v>0</v>
      </c>
      <c r="H1151" s="198">
        <f>SUM(H1152:H1165)</f>
        <v>0</v>
      </c>
      <c r="I1151" s="198">
        <f>SUM(I1152:I1165)</f>
        <v>0</v>
      </c>
      <c r="J1151" s="195">
        <f t="shared" si="35"/>
        <v>30</v>
      </c>
      <c r="N1151" s="186"/>
    </row>
    <row r="1152" spans="1:14" s="184" customFormat="1" ht="18.75" customHeight="1">
      <c r="A1152" s="196">
        <v>2200501</v>
      </c>
      <c r="B1152" s="197" t="s">
        <v>596</v>
      </c>
      <c r="C1152" s="198"/>
      <c r="D1152" s="195">
        <f t="shared" si="36"/>
        <v>0</v>
      </c>
      <c r="F1152" s="198"/>
      <c r="G1152" s="198"/>
      <c r="H1152" s="198"/>
      <c r="I1152" s="198"/>
      <c r="J1152" s="195">
        <f t="shared" si="35"/>
        <v>0</v>
      </c>
      <c r="N1152" s="186"/>
    </row>
    <row r="1153" spans="1:14" s="184" customFormat="1" ht="18.75" customHeight="1">
      <c r="A1153" s="196">
        <v>2200502</v>
      </c>
      <c r="B1153" s="197" t="s">
        <v>597</v>
      </c>
      <c r="C1153" s="198"/>
      <c r="D1153" s="195">
        <f t="shared" si="36"/>
        <v>0</v>
      </c>
      <c r="F1153" s="198"/>
      <c r="G1153" s="198"/>
      <c r="H1153" s="198"/>
      <c r="I1153" s="198"/>
      <c r="J1153" s="195">
        <f t="shared" si="35"/>
        <v>0</v>
      </c>
      <c r="N1153" s="186"/>
    </row>
    <row r="1154" spans="1:14" s="184" customFormat="1" ht="18.75" customHeight="1">
      <c r="A1154" s="196">
        <v>2200503</v>
      </c>
      <c r="B1154" s="197" t="s">
        <v>598</v>
      </c>
      <c r="C1154" s="198"/>
      <c r="D1154" s="195">
        <f t="shared" si="36"/>
        <v>0</v>
      </c>
      <c r="F1154" s="198"/>
      <c r="G1154" s="198"/>
      <c r="H1154" s="198"/>
      <c r="I1154" s="198"/>
      <c r="J1154" s="195">
        <f t="shared" si="35"/>
        <v>0</v>
      </c>
      <c r="N1154" s="186"/>
    </row>
    <row r="1155" spans="1:14" s="184" customFormat="1" ht="18.75" customHeight="1">
      <c r="A1155" s="196">
        <v>2200504</v>
      </c>
      <c r="B1155" s="197" t="s">
        <v>855</v>
      </c>
      <c r="C1155" s="198"/>
      <c r="D1155" s="195">
        <f t="shared" si="36"/>
        <v>0</v>
      </c>
      <c r="F1155" s="198"/>
      <c r="G1155" s="198"/>
      <c r="H1155" s="198"/>
      <c r="I1155" s="198"/>
      <c r="J1155" s="195">
        <f t="shared" si="35"/>
        <v>0</v>
      </c>
      <c r="N1155" s="186"/>
    </row>
    <row r="1156" spans="1:14" s="184" customFormat="1" ht="18.75" customHeight="1">
      <c r="A1156" s="196">
        <v>2200506</v>
      </c>
      <c r="B1156" s="197" t="s">
        <v>856</v>
      </c>
      <c r="C1156" s="198"/>
      <c r="D1156" s="195">
        <f t="shared" si="36"/>
        <v>0</v>
      </c>
      <c r="F1156" s="198"/>
      <c r="G1156" s="198"/>
      <c r="H1156" s="198"/>
      <c r="I1156" s="198"/>
      <c r="J1156" s="195">
        <f t="shared" si="35"/>
        <v>0</v>
      </c>
      <c r="N1156" s="186"/>
    </row>
    <row r="1157" spans="1:14" s="184" customFormat="1" ht="18.75" customHeight="1">
      <c r="A1157" s="196">
        <v>2200507</v>
      </c>
      <c r="B1157" s="197" t="s">
        <v>857</v>
      </c>
      <c r="C1157" s="198"/>
      <c r="D1157" s="195">
        <f t="shared" si="36"/>
        <v>0</v>
      </c>
      <c r="F1157" s="198"/>
      <c r="G1157" s="198"/>
      <c r="H1157" s="198"/>
      <c r="I1157" s="198"/>
      <c r="J1157" s="195">
        <f t="shared" si="35"/>
        <v>0</v>
      </c>
      <c r="N1157" s="186"/>
    </row>
    <row r="1158" spans="1:14" s="184" customFormat="1" ht="18.75" customHeight="1">
      <c r="A1158" s="196">
        <v>2200508</v>
      </c>
      <c r="B1158" s="197" t="s">
        <v>858</v>
      </c>
      <c r="C1158" s="198"/>
      <c r="D1158" s="195">
        <f t="shared" si="36"/>
        <v>0</v>
      </c>
      <c r="F1158" s="198"/>
      <c r="G1158" s="198"/>
      <c r="H1158" s="198"/>
      <c r="I1158" s="198"/>
      <c r="J1158" s="195">
        <f t="shared" ref="J1158:J1221" si="37">SUM(F1158:I1158)</f>
        <v>0</v>
      </c>
      <c r="N1158" s="186"/>
    </row>
    <row r="1159" spans="1:14" s="184" customFormat="1" ht="18.75" customHeight="1">
      <c r="A1159" s="196">
        <v>2200509</v>
      </c>
      <c r="B1159" s="197" t="s">
        <v>859</v>
      </c>
      <c r="C1159" s="198">
        <v>30</v>
      </c>
      <c r="D1159" s="195">
        <f t="shared" ref="D1159:D1222" si="38">J1159</f>
        <v>30</v>
      </c>
      <c r="F1159" s="198">
        <v>30</v>
      </c>
      <c r="G1159" s="198"/>
      <c r="H1159" s="198"/>
      <c r="I1159" s="198"/>
      <c r="J1159" s="195">
        <f t="shared" si="37"/>
        <v>30</v>
      </c>
      <c r="N1159" s="186"/>
    </row>
    <row r="1160" spans="1:14" s="184" customFormat="1" ht="18.75" customHeight="1">
      <c r="A1160" s="196">
        <v>2200510</v>
      </c>
      <c r="B1160" s="197" t="s">
        <v>860</v>
      </c>
      <c r="C1160" s="198"/>
      <c r="D1160" s="195">
        <f t="shared" si="38"/>
        <v>0</v>
      </c>
      <c r="F1160" s="198"/>
      <c r="G1160" s="198"/>
      <c r="H1160" s="198"/>
      <c r="I1160" s="198"/>
      <c r="J1160" s="195">
        <f t="shared" si="37"/>
        <v>0</v>
      </c>
      <c r="N1160" s="186"/>
    </row>
    <row r="1161" spans="1:14" s="184" customFormat="1" ht="18.75" customHeight="1">
      <c r="A1161" s="196">
        <v>2200511</v>
      </c>
      <c r="B1161" s="197" t="s">
        <v>861</v>
      </c>
      <c r="C1161" s="198"/>
      <c r="D1161" s="195">
        <f t="shared" si="38"/>
        <v>0</v>
      </c>
      <c r="F1161" s="198"/>
      <c r="G1161" s="198"/>
      <c r="H1161" s="198"/>
      <c r="I1161" s="198"/>
      <c r="J1161" s="195">
        <f t="shared" si="37"/>
        <v>0</v>
      </c>
      <c r="N1161" s="186"/>
    </row>
    <row r="1162" spans="1:14" s="184" customFormat="1" ht="18.75" customHeight="1">
      <c r="A1162" s="196">
        <v>2200512</v>
      </c>
      <c r="B1162" s="197" t="s">
        <v>862</v>
      </c>
      <c r="C1162" s="198"/>
      <c r="D1162" s="195">
        <f t="shared" si="38"/>
        <v>0</v>
      </c>
      <c r="F1162" s="198"/>
      <c r="G1162" s="198"/>
      <c r="H1162" s="198"/>
      <c r="I1162" s="198"/>
      <c r="J1162" s="195">
        <f t="shared" si="37"/>
        <v>0</v>
      </c>
      <c r="N1162" s="186"/>
    </row>
    <row r="1163" spans="1:14" s="184" customFormat="1" ht="18.75" customHeight="1">
      <c r="A1163" s="196">
        <v>2200513</v>
      </c>
      <c r="B1163" s="197" t="s">
        <v>863</v>
      </c>
      <c r="C1163" s="198"/>
      <c r="D1163" s="195">
        <f t="shared" si="38"/>
        <v>0</v>
      </c>
      <c r="F1163" s="198"/>
      <c r="G1163" s="198"/>
      <c r="H1163" s="198"/>
      <c r="I1163" s="198"/>
      <c r="J1163" s="195">
        <f t="shared" si="37"/>
        <v>0</v>
      </c>
      <c r="N1163" s="186"/>
    </row>
    <row r="1164" spans="1:14" s="184" customFormat="1" ht="18.75" customHeight="1">
      <c r="A1164" s="196">
        <v>2200514</v>
      </c>
      <c r="B1164" s="197" t="s">
        <v>864</v>
      </c>
      <c r="C1164" s="198"/>
      <c r="D1164" s="195">
        <f t="shared" si="38"/>
        <v>0</v>
      </c>
      <c r="F1164" s="198"/>
      <c r="G1164" s="198"/>
      <c r="H1164" s="198"/>
      <c r="I1164" s="198"/>
      <c r="J1164" s="195">
        <f t="shared" si="37"/>
        <v>0</v>
      </c>
      <c r="N1164" s="186"/>
    </row>
    <row r="1165" spans="1:14" s="184" customFormat="1" ht="18.75" customHeight="1">
      <c r="A1165" s="196">
        <v>2200599</v>
      </c>
      <c r="B1165" s="197" t="s">
        <v>865</v>
      </c>
      <c r="C1165" s="198"/>
      <c r="D1165" s="195">
        <f t="shared" si="38"/>
        <v>0</v>
      </c>
      <c r="F1165" s="198"/>
      <c r="G1165" s="198"/>
      <c r="H1165" s="198"/>
      <c r="I1165" s="198"/>
      <c r="J1165" s="195">
        <f t="shared" si="37"/>
        <v>0</v>
      </c>
      <c r="N1165" s="186"/>
    </row>
    <row r="1166" spans="1:14" s="184" customFormat="1" ht="18.75" customHeight="1">
      <c r="A1166" s="196">
        <v>22099</v>
      </c>
      <c r="B1166" s="197" t="s">
        <v>1230</v>
      </c>
      <c r="C1166" s="198"/>
      <c r="D1166" s="195">
        <f t="shared" si="38"/>
        <v>0</v>
      </c>
      <c r="F1166" s="198"/>
      <c r="G1166" s="198"/>
      <c r="H1166" s="198"/>
      <c r="I1166" s="198"/>
      <c r="J1166" s="195">
        <f t="shared" si="37"/>
        <v>0</v>
      </c>
      <c r="N1166" s="186"/>
    </row>
    <row r="1167" spans="1:14" s="184" customFormat="1" ht="18.75" customHeight="1">
      <c r="A1167" s="196">
        <v>221</v>
      </c>
      <c r="B1167" s="197" t="s">
        <v>866</v>
      </c>
      <c r="C1167" s="198">
        <f>SUM(C1168,C1177,C1181)</f>
        <v>612</v>
      </c>
      <c r="D1167" s="195">
        <f t="shared" si="38"/>
        <v>60</v>
      </c>
      <c r="F1167" s="198">
        <f>SUM(F1168,F1177,F1181)</f>
        <v>60</v>
      </c>
      <c r="G1167" s="198">
        <f>SUM(G1168,G1177,G1181)</f>
        <v>0</v>
      </c>
      <c r="H1167" s="198">
        <f>SUM(H1168,H1177,H1181)</f>
        <v>0</v>
      </c>
      <c r="I1167" s="198">
        <f>SUM(I1168,I1177,I1181)</f>
        <v>0</v>
      </c>
      <c r="J1167" s="195">
        <f t="shared" si="37"/>
        <v>60</v>
      </c>
      <c r="N1167" s="186"/>
    </row>
    <row r="1168" spans="1:14" s="184" customFormat="1" ht="18.75" customHeight="1">
      <c r="A1168" s="196">
        <v>22101</v>
      </c>
      <c r="B1168" s="197" t="s">
        <v>867</v>
      </c>
      <c r="C1168" s="198">
        <f>SUM(C1169:C1176)</f>
        <v>612</v>
      </c>
      <c r="D1168" s="195">
        <f t="shared" si="38"/>
        <v>60</v>
      </c>
      <c r="F1168" s="198">
        <f>SUM(F1169:F1176)</f>
        <v>60</v>
      </c>
      <c r="G1168" s="198">
        <f>SUM(G1169:G1176)</f>
        <v>0</v>
      </c>
      <c r="H1168" s="198">
        <f>SUM(H1169:H1176)</f>
        <v>0</v>
      </c>
      <c r="I1168" s="198">
        <f>SUM(I1169:I1176)</f>
        <v>0</v>
      </c>
      <c r="J1168" s="195">
        <f t="shared" si="37"/>
        <v>60</v>
      </c>
      <c r="N1168" s="186"/>
    </row>
    <row r="1169" spans="1:14" s="184" customFormat="1" ht="18.75" customHeight="1">
      <c r="A1169" s="196">
        <v>2210101</v>
      </c>
      <c r="B1169" s="197" t="s">
        <v>868</v>
      </c>
      <c r="C1169" s="198"/>
      <c r="D1169" s="195">
        <f t="shared" si="38"/>
        <v>0</v>
      </c>
      <c r="F1169" s="198"/>
      <c r="G1169" s="198"/>
      <c r="H1169" s="198"/>
      <c r="I1169" s="198"/>
      <c r="J1169" s="195">
        <f t="shared" si="37"/>
        <v>0</v>
      </c>
      <c r="N1169" s="186"/>
    </row>
    <row r="1170" spans="1:14" s="184" customFormat="1" ht="18.75" customHeight="1">
      <c r="A1170" s="196">
        <v>2210102</v>
      </c>
      <c r="B1170" s="197" t="s">
        <v>869</v>
      </c>
      <c r="C1170" s="198"/>
      <c r="D1170" s="195">
        <f t="shared" si="38"/>
        <v>0</v>
      </c>
      <c r="F1170" s="198"/>
      <c r="G1170" s="198"/>
      <c r="H1170" s="198"/>
      <c r="I1170" s="198"/>
      <c r="J1170" s="195">
        <f t="shared" si="37"/>
        <v>0</v>
      </c>
      <c r="N1170" s="186"/>
    </row>
    <row r="1171" spans="1:14" s="184" customFormat="1" ht="18.75" customHeight="1">
      <c r="A1171" s="196">
        <v>2210103</v>
      </c>
      <c r="B1171" s="197" t="s">
        <v>870</v>
      </c>
      <c r="C1171" s="198">
        <v>232</v>
      </c>
      <c r="D1171" s="195">
        <f t="shared" si="38"/>
        <v>0</v>
      </c>
      <c r="F1171" s="198"/>
      <c r="G1171" s="198"/>
      <c r="H1171" s="198"/>
      <c r="I1171" s="198"/>
      <c r="J1171" s="195">
        <f t="shared" si="37"/>
        <v>0</v>
      </c>
      <c r="N1171" s="186"/>
    </row>
    <row r="1172" spans="1:14" s="184" customFormat="1" ht="18.75" customHeight="1">
      <c r="A1172" s="196">
        <v>2210104</v>
      </c>
      <c r="B1172" s="197" t="s">
        <v>871</v>
      </c>
      <c r="C1172" s="198"/>
      <c r="D1172" s="195">
        <f t="shared" si="38"/>
        <v>0</v>
      </c>
      <c r="F1172" s="198"/>
      <c r="G1172" s="198"/>
      <c r="H1172" s="198"/>
      <c r="I1172" s="198"/>
      <c r="J1172" s="195">
        <f t="shared" si="37"/>
        <v>0</v>
      </c>
      <c r="N1172" s="186"/>
    </row>
    <row r="1173" spans="1:14" s="184" customFormat="1" ht="18.75" customHeight="1">
      <c r="A1173" s="196">
        <v>2210105</v>
      </c>
      <c r="B1173" s="197" t="s">
        <v>872</v>
      </c>
      <c r="C1173" s="198">
        <v>380</v>
      </c>
      <c r="D1173" s="195">
        <f t="shared" si="38"/>
        <v>60</v>
      </c>
      <c r="F1173" s="198">
        <v>60</v>
      </c>
      <c r="G1173" s="198"/>
      <c r="H1173" s="198"/>
      <c r="I1173" s="198"/>
      <c r="J1173" s="195">
        <f t="shared" si="37"/>
        <v>60</v>
      </c>
      <c r="N1173" s="186"/>
    </row>
    <row r="1174" spans="1:14" s="184" customFormat="1" ht="18.75" customHeight="1">
      <c r="A1174" s="196">
        <v>2210106</v>
      </c>
      <c r="B1174" s="197" t="s">
        <v>873</v>
      </c>
      <c r="C1174" s="198"/>
      <c r="D1174" s="195">
        <f t="shared" si="38"/>
        <v>0</v>
      </c>
      <c r="F1174" s="198"/>
      <c r="G1174" s="198"/>
      <c r="H1174" s="198"/>
      <c r="I1174" s="198"/>
      <c r="J1174" s="195">
        <f t="shared" si="37"/>
        <v>0</v>
      </c>
      <c r="N1174" s="186"/>
    </row>
    <row r="1175" spans="1:14" s="184" customFormat="1" ht="18.75" customHeight="1">
      <c r="A1175" s="196">
        <v>2210107</v>
      </c>
      <c r="B1175" s="197" t="s">
        <v>874</v>
      </c>
      <c r="C1175" s="198"/>
      <c r="D1175" s="195">
        <f t="shared" si="38"/>
        <v>0</v>
      </c>
      <c r="F1175" s="198"/>
      <c r="G1175" s="198"/>
      <c r="H1175" s="198"/>
      <c r="I1175" s="198"/>
      <c r="J1175" s="195">
        <f t="shared" si="37"/>
        <v>0</v>
      </c>
      <c r="N1175" s="186"/>
    </row>
    <row r="1176" spans="1:14" s="184" customFormat="1" ht="18.75" customHeight="1">
      <c r="A1176" s="196">
        <v>2210199</v>
      </c>
      <c r="B1176" s="197" t="s">
        <v>875</v>
      </c>
      <c r="C1176" s="198"/>
      <c r="D1176" s="195">
        <f t="shared" si="38"/>
        <v>0</v>
      </c>
      <c r="F1176" s="198"/>
      <c r="G1176" s="198"/>
      <c r="H1176" s="198"/>
      <c r="I1176" s="198"/>
      <c r="J1176" s="195">
        <f t="shared" si="37"/>
        <v>0</v>
      </c>
      <c r="N1176" s="186"/>
    </row>
    <row r="1177" spans="1:14" s="184" customFormat="1" ht="18.75" customHeight="1">
      <c r="A1177" s="196">
        <v>22102</v>
      </c>
      <c r="B1177" s="197" t="s">
        <v>876</v>
      </c>
      <c r="C1177" s="198">
        <f>SUM(C1178:C1180)</f>
        <v>0</v>
      </c>
      <c r="D1177" s="195">
        <f t="shared" si="38"/>
        <v>0</v>
      </c>
      <c r="F1177" s="198">
        <f>SUM(F1178:F1180)</f>
        <v>0</v>
      </c>
      <c r="G1177" s="198">
        <f>SUM(G1178:G1180)</f>
        <v>0</v>
      </c>
      <c r="H1177" s="198">
        <f>SUM(H1178:H1180)</f>
        <v>0</v>
      </c>
      <c r="I1177" s="198">
        <f>SUM(I1178:I1180)</f>
        <v>0</v>
      </c>
      <c r="J1177" s="195">
        <f t="shared" si="37"/>
        <v>0</v>
      </c>
      <c r="N1177" s="186"/>
    </row>
    <row r="1178" spans="1:14" s="184" customFormat="1" ht="18.75" customHeight="1">
      <c r="A1178" s="196">
        <v>2210201</v>
      </c>
      <c r="B1178" s="197" t="s">
        <v>877</v>
      </c>
      <c r="C1178" s="198"/>
      <c r="D1178" s="195">
        <f t="shared" si="38"/>
        <v>0</v>
      </c>
      <c r="F1178" s="198"/>
      <c r="G1178" s="198"/>
      <c r="H1178" s="198"/>
      <c r="I1178" s="198"/>
      <c r="J1178" s="195">
        <f t="shared" si="37"/>
        <v>0</v>
      </c>
      <c r="N1178" s="186"/>
    </row>
    <row r="1179" spans="1:14" s="184" customFormat="1" ht="18.75" customHeight="1">
      <c r="A1179" s="196">
        <v>2210202</v>
      </c>
      <c r="B1179" s="197" t="s">
        <v>878</v>
      </c>
      <c r="C1179" s="198"/>
      <c r="D1179" s="195">
        <f t="shared" si="38"/>
        <v>0</v>
      </c>
      <c r="F1179" s="198"/>
      <c r="G1179" s="198"/>
      <c r="H1179" s="198"/>
      <c r="I1179" s="198"/>
      <c r="J1179" s="195">
        <f t="shared" si="37"/>
        <v>0</v>
      </c>
      <c r="N1179" s="186"/>
    </row>
    <row r="1180" spans="1:14" s="184" customFormat="1" ht="18.75" customHeight="1">
      <c r="A1180" s="196">
        <v>2210203</v>
      </c>
      <c r="B1180" s="197" t="s">
        <v>879</v>
      </c>
      <c r="C1180" s="198"/>
      <c r="D1180" s="195">
        <f t="shared" si="38"/>
        <v>0</v>
      </c>
      <c r="F1180" s="198"/>
      <c r="G1180" s="198"/>
      <c r="H1180" s="198"/>
      <c r="I1180" s="198"/>
      <c r="J1180" s="195">
        <f t="shared" si="37"/>
        <v>0</v>
      </c>
      <c r="N1180" s="186"/>
    </row>
    <row r="1181" spans="1:14" s="184" customFormat="1" ht="18.75" customHeight="1">
      <c r="A1181" s="196">
        <v>22103</v>
      </c>
      <c r="B1181" s="197" t="s">
        <v>880</v>
      </c>
      <c r="C1181" s="198">
        <f>SUM(C1182:C1184)</f>
        <v>0</v>
      </c>
      <c r="D1181" s="195">
        <f t="shared" si="38"/>
        <v>0</v>
      </c>
      <c r="F1181" s="198">
        <f>SUM(F1182:F1184)</f>
        <v>0</v>
      </c>
      <c r="G1181" s="198">
        <f>SUM(G1182:G1184)</f>
        <v>0</v>
      </c>
      <c r="H1181" s="198">
        <f>SUM(H1182:H1184)</f>
        <v>0</v>
      </c>
      <c r="I1181" s="198">
        <f>SUM(I1182:I1184)</f>
        <v>0</v>
      </c>
      <c r="J1181" s="195">
        <f t="shared" si="37"/>
        <v>0</v>
      </c>
      <c r="N1181" s="186"/>
    </row>
    <row r="1182" spans="1:14" s="184" customFormat="1" ht="18.75" customHeight="1">
      <c r="A1182" s="196">
        <v>2210301</v>
      </c>
      <c r="B1182" s="197" t="s">
        <v>881</v>
      </c>
      <c r="C1182" s="198"/>
      <c r="D1182" s="195">
        <f t="shared" si="38"/>
        <v>0</v>
      </c>
      <c r="F1182" s="198"/>
      <c r="G1182" s="198"/>
      <c r="H1182" s="198"/>
      <c r="I1182" s="198"/>
      <c r="J1182" s="195">
        <f t="shared" si="37"/>
        <v>0</v>
      </c>
      <c r="N1182" s="186"/>
    </row>
    <row r="1183" spans="1:14" s="184" customFormat="1" ht="18.75" customHeight="1">
      <c r="A1183" s="196">
        <v>2210302</v>
      </c>
      <c r="B1183" s="197" t="s">
        <v>882</v>
      </c>
      <c r="C1183" s="198"/>
      <c r="D1183" s="195">
        <f t="shared" si="38"/>
        <v>0</v>
      </c>
      <c r="F1183" s="198"/>
      <c r="G1183" s="198"/>
      <c r="H1183" s="198"/>
      <c r="I1183" s="198"/>
      <c r="J1183" s="195">
        <f t="shared" si="37"/>
        <v>0</v>
      </c>
      <c r="N1183" s="186"/>
    </row>
    <row r="1184" spans="1:14" s="184" customFormat="1" ht="18.75" customHeight="1">
      <c r="A1184" s="196">
        <v>2210399</v>
      </c>
      <c r="B1184" s="197" t="s">
        <v>883</v>
      </c>
      <c r="C1184" s="198"/>
      <c r="D1184" s="195">
        <f t="shared" si="38"/>
        <v>0</v>
      </c>
      <c r="F1184" s="198"/>
      <c r="G1184" s="198"/>
      <c r="H1184" s="198"/>
      <c r="I1184" s="198"/>
      <c r="J1184" s="195">
        <f t="shared" si="37"/>
        <v>0</v>
      </c>
      <c r="N1184" s="186"/>
    </row>
    <row r="1185" spans="1:14" s="184" customFormat="1" ht="18.75" customHeight="1">
      <c r="A1185" s="196">
        <v>222</v>
      </c>
      <c r="B1185" s="197" t="s">
        <v>884</v>
      </c>
      <c r="C1185" s="198">
        <f>SUM(C1186,C1201,C1215,C1220,C1226)</f>
        <v>0</v>
      </c>
      <c r="D1185" s="195">
        <f t="shared" si="38"/>
        <v>0</v>
      </c>
      <c r="F1185" s="198">
        <f>SUM(F1186,F1201,F1215,F1220,F1226)</f>
        <v>0</v>
      </c>
      <c r="G1185" s="198">
        <f>SUM(G1186,G1201,G1215,G1220,G1226)</f>
        <v>0</v>
      </c>
      <c r="H1185" s="198">
        <f>SUM(H1186,H1201,H1215,H1220,H1226)</f>
        <v>0</v>
      </c>
      <c r="I1185" s="198">
        <f>SUM(I1186,I1201,I1215,I1220,I1226)</f>
        <v>0</v>
      </c>
      <c r="J1185" s="195">
        <f t="shared" si="37"/>
        <v>0</v>
      </c>
      <c r="N1185" s="186"/>
    </row>
    <row r="1186" spans="1:14" s="184" customFormat="1" ht="18.75" customHeight="1">
      <c r="A1186" s="196">
        <v>22201</v>
      </c>
      <c r="B1186" s="197" t="s">
        <v>885</v>
      </c>
      <c r="C1186" s="198">
        <f>SUM(C1187:C1200)</f>
        <v>0</v>
      </c>
      <c r="D1186" s="195">
        <f t="shared" si="38"/>
        <v>0</v>
      </c>
      <c r="F1186" s="198">
        <f>SUM(F1187:F1200)</f>
        <v>0</v>
      </c>
      <c r="G1186" s="198">
        <f>SUM(G1187:G1200)</f>
        <v>0</v>
      </c>
      <c r="H1186" s="198">
        <f>SUM(H1187:H1200)</f>
        <v>0</v>
      </c>
      <c r="I1186" s="198">
        <f>SUM(I1187:I1200)</f>
        <v>0</v>
      </c>
      <c r="J1186" s="195">
        <f t="shared" si="37"/>
        <v>0</v>
      </c>
      <c r="N1186" s="186"/>
    </row>
    <row r="1187" spans="1:14" s="184" customFormat="1" ht="18.75" customHeight="1">
      <c r="A1187" s="196">
        <v>2220101</v>
      </c>
      <c r="B1187" s="197" t="s">
        <v>596</v>
      </c>
      <c r="C1187" s="198"/>
      <c r="D1187" s="195">
        <f t="shared" si="38"/>
        <v>0</v>
      </c>
      <c r="F1187" s="198"/>
      <c r="G1187" s="198"/>
      <c r="H1187" s="198"/>
      <c r="I1187" s="198"/>
      <c r="J1187" s="195">
        <f t="shared" si="37"/>
        <v>0</v>
      </c>
      <c r="N1187" s="186"/>
    </row>
    <row r="1188" spans="1:14" s="184" customFormat="1" ht="18.75" customHeight="1">
      <c r="A1188" s="196">
        <v>2220102</v>
      </c>
      <c r="B1188" s="197" t="s">
        <v>597</v>
      </c>
      <c r="C1188" s="198"/>
      <c r="D1188" s="195">
        <f t="shared" si="38"/>
        <v>0</v>
      </c>
      <c r="F1188" s="198"/>
      <c r="G1188" s="198"/>
      <c r="H1188" s="198"/>
      <c r="I1188" s="198"/>
      <c r="J1188" s="195">
        <f t="shared" si="37"/>
        <v>0</v>
      </c>
      <c r="N1188" s="186"/>
    </row>
    <row r="1189" spans="1:14" s="184" customFormat="1" ht="18.75" customHeight="1">
      <c r="A1189" s="196">
        <v>2220103</v>
      </c>
      <c r="B1189" s="197" t="s">
        <v>598</v>
      </c>
      <c r="C1189" s="198"/>
      <c r="D1189" s="195">
        <f t="shared" si="38"/>
        <v>0</v>
      </c>
      <c r="F1189" s="198"/>
      <c r="G1189" s="198"/>
      <c r="H1189" s="198"/>
      <c r="I1189" s="198"/>
      <c r="J1189" s="195">
        <f t="shared" si="37"/>
        <v>0</v>
      </c>
      <c r="N1189" s="186"/>
    </row>
    <row r="1190" spans="1:14" s="184" customFormat="1" ht="18.75" customHeight="1">
      <c r="A1190" s="196">
        <v>2220104</v>
      </c>
      <c r="B1190" s="197" t="s">
        <v>886</v>
      </c>
      <c r="C1190" s="198"/>
      <c r="D1190" s="195">
        <f t="shared" si="38"/>
        <v>0</v>
      </c>
      <c r="F1190" s="198"/>
      <c r="G1190" s="198"/>
      <c r="H1190" s="198"/>
      <c r="I1190" s="198"/>
      <c r="J1190" s="195">
        <f t="shared" si="37"/>
        <v>0</v>
      </c>
      <c r="N1190" s="186"/>
    </row>
    <row r="1191" spans="1:14" s="184" customFormat="1" ht="18.75" customHeight="1">
      <c r="A1191" s="196">
        <v>2220105</v>
      </c>
      <c r="B1191" s="197" t="s">
        <v>887</v>
      </c>
      <c r="C1191" s="198"/>
      <c r="D1191" s="195">
        <f t="shared" si="38"/>
        <v>0</v>
      </c>
      <c r="F1191" s="198"/>
      <c r="G1191" s="198"/>
      <c r="H1191" s="198"/>
      <c r="I1191" s="198"/>
      <c r="J1191" s="195">
        <f t="shared" si="37"/>
        <v>0</v>
      </c>
      <c r="N1191" s="186"/>
    </row>
    <row r="1192" spans="1:14" s="184" customFormat="1" ht="18.75" customHeight="1">
      <c r="A1192" s="196">
        <v>2220106</v>
      </c>
      <c r="B1192" s="197" t="s">
        <v>888</v>
      </c>
      <c r="C1192" s="198"/>
      <c r="D1192" s="195">
        <f t="shared" si="38"/>
        <v>0</v>
      </c>
      <c r="F1192" s="198"/>
      <c r="G1192" s="198"/>
      <c r="H1192" s="198"/>
      <c r="I1192" s="198"/>
      <c r="J1192" s="195">
        <f t="shared" si="37"/>
        <v>0</v>
      </c>
      <c r="N1192" s="186"/>
    </row>
    <row r="1193" spans="1:14" s="184" customFormat="1" ht="18.75" customHeight="1">
      <c r="A1193" s="196">
        <v>2220107</v>
      </c>
      <c r="B1193" s="197" t="s">
        <v>889</v>
      </c>
      <c r="C1193" s="198"/>
      <c r="D1193" s="195">
        <f t="shared" si="38"/>
        <v>0</v>
      </c>
      <c r="F1193" s="198"/>
      <c r="G1193" s="198"/>
      <c r="H1193" s="198"/>
      <c r="I1193" s="198"/>
      <c r="J1193" s="195">
        <f t="shared" si="37"/>
        <v>0</v>
      </c>
      <c r="N1193" s="186"/>
    </row>
    <row r="1194" spans="1:14" s="184" customFormat="1" ht="18.75" customHeight="1">
      <c r="A1194" s="196">
        <v>2220112</v>
      </c>
      <c r="B1194" s="197" t="s">
        <v>890</v>
      </c>
      <c r="C1194" s="198"/>
      <c r="D1194" s="195">
        <f t="shared" si="38"/>
        <v>0</v>
      </c>
      <c r="F1194" s="198"/>
      <c r="G1194" s="198"/>
      <c r="H1194" s="198"/>
      <c r="I1194" s="198"/>
      <c r="J1194" s="195">
        <f t="shared" si="37"/>
        <v>0</v>
      </c>
      <c r="N1194" s="186"/>
    </row>
    <row r="1195" spans="1:14" s="184" customFormat="1" ht="18.75" customHeight="1">
      <c r="A1195" s="196">
        <v>2220113</v>
      </c>
      <c r="B1195" s="197" t="s">
        <v>891</v>
      </c>
      <c r="C1195" s="198"/>
      <c r="D1195" s="195">
        <f t="shared" si="38"/>
        <v>0</v>
      </c>
      <c r="F1195" s="198"/>
      <c r="G1195" s="198"/>
      <c r="H1195" s="198"/>
      <c r="I1195" s="198"/>
      <c r="J1195" s="195">
        <f t="shared" si="37"/>
        <v>0</v>
      </c>
      <c r="N1195" s="186"/>
    </row>
    <row r="1196" spans="1:14" s="184" customFormat="1" ht="18.75" customHeight="1">
      <c r="A1196" s="196">
        <v>2220114</v>
      </c>
      <c r="B1196" s="197" t="s">
        <v>892</v>
      </c>
      <c r="C1196" s="198"/>
      <c r="D1196" s="195">
        <f t="shared" si="38"/>
        <v>0</v>
      </c>
      <c r="F1196" s="198"/>
      <c r="G1196" s="198"/>
      <c r="H1196" s="198"/>
      <c r="I1196" s="198"/>
      <c r="J1196" s="195">
        <f t="shared" si="37"/>
        <v>0</v>
      </c>
      <c r="N1196" s="186"/>
    </row>
    <row r="1197" spans="1:14" s="184" customFormat="1" ht="18.75" customHeight="1">
      <c r="A1197" s="196">
        <v>2220115</v>
      </c>
      <c r="B1197" s="197" t="s">
        <v>893</v>
      </c>
      <c r="C1197" s="198"/>
      <c r="D1197" s="195">
        <f t="shared" si="38"/>
        <v>0</v>
      </c>
      <c r="F1197" s="198"/>
      <c r="G1197" s="198"/>
      <c r="H1197" s="198"/>
      <c r="I1197" s="198"/>
      <c r="J1197" s="195">
        <f t="shared" si="37"/>
        <v>0</v>
      </c>
      <c r="N1197" s="186"/>
    </row>
    <row r="1198" spans="1:14" s="184" customFormat="1" ht="18.75" customHeight="1">
      <c r="A1198" s="196">
        <v>2220118</v>
      </c>
      <c r="B1198" s="197" t="s">
        <v>894</v>
      </c>
      <c r="C1198" s="198"/>
      <c r="D1198" s="195">
        <f t="shared" si="38"/>
        <v>0</v>
      </c>
      <c r="F1198" s="198"/>
      <c r="G1198" s="198"/>
      <c r="H1198" s="198"/>
      <c r="I1198" s="198"/>
      <c r="J1198" s="195">
        <f t="shared" si="37"/>
        <v>0</v>
      </c>
      <c r="N1198" s="186"/>
    </row>
    <row r="1199" spans="1:14" s="184" customFormat="1" ht="18.75" customHeight="1">
      <c r="A1199" s="196">
        <v>2220150</v>
      </c>
      <c r="B1199" s="197" t="s">
        <v>601</v>
      </c>
      <c r="C1199" s="198"/>
      <c r="D1199" s="195">
        <f t="shared" si="38"/>
        <v>0</v>
      </c>
      <c r="F1199" s="198"/>
      <c r="G1199" s="198"/>
      <c r="H1199" s="198"/>
      <c r="I1199" s="198"/>
      <c r="J1199" s="195">
        <f t="shared" si="37"/>
        <v>0</v>
      </c>
      <c r="N1199" s="186"/>
    </row>
    <row r="1200" spans="1:14" s="184" customFormat="1" ht="18.75" customHeight="1">
      <c r="A1200" s="196">
        <v>2220199</v>
      </c>
      <c r="B1200" s="197" t="s">
        <v>895</v>
      </c>
      <c r="C1200" s="198"/>
      <c r="D1200" s="195">
        <f t="shared" si="38"/>
        <v>0</v>
      </c>
      <c r="F1200" s="198"/>
      <c r="G1200" s="198"/>
      <c r="H1200" s="198"/>
      <c r="I1200" s="198"/>
      <c r="J1200" s="195">
        <f t="shared" si="37"/>
        <v>0</v>
      </c>
      <c r="N1200" s="186"/>
    </row>
    <row r="1201" spans="1:14" s="184" customFormat="1" ht="18.75" customHeight="1">
      <c r="A1201" s="196">
        <v>22202</v>
      </c>
      <c r="B1201" s="197" t="s">
        <v>896</v>
      </c>
      <c r="C1201" s="198">
        <f>SUM(C1202:C1214)</f>
        <v>0</v>
      </c>
      <c r="D1201" s="195">
        <f t="shared" si="38"/>
        <v>0</v>
      </c>
      <c r="F1201" s="198">
        <f>SUM(F1202:F1214)</f>
        <v>0</v>
      </c>
      <c r="G1201" s="198">
        <f>SUM(G1202:G1214)</f>
        <v>0</v>
      </c>
      <c r="H1201" s="198">
        <f>SUM(H1202:H1214)</f>
        <v>0</v>
      </c>
      <c r="I1201" s="198">
        <f>SUM(I1202:I1214)</f>
        <v>0</v>
      </c>
      <c r="J1201" s="195">
        <f t="shared" si="37"/>
        <v>0</v>
      </c>
      <c r="N1201" s="186"/>
    </row>
    <row r="1202" spans="1:14" s="184" customFormat="1" ht="18.75" customHeight="1">
      <c r="A1202" s="196">
        <v>2220201</v>
      </c>
      <c r="B1202" s="197" t="s">
        <v>596</v>
      </c>
      <c r="C1202" s="198"/>
      <c r="D1202" s="195">
        <f t="shared" si="38"/>
        <v>0</v>
      </c>
      <c r="F1202" s="198"/>
      <c r="G1202" s="198"/>
      <c r="H1202" s="198"/>
      <c r="I1202" s="198"/>
      <c r="J1202" s="195">
        <f t="shared" si="37"/>
        <v>0</v>
      </c>
      <c r="N1202" s="186"/>
    </row>
    <row r="1203" spans="1:14" s="184" customFormat="1" ht="18.75" customHeight="1">
      <c r="A1203" s="196">
        <v>2220202</v>
      </c>
      <c r="B1203" s="197" t="s">
        <v>597</v>
      </c>
      <c r="C1203" s="198"/>
      <c r="D1203" s="195">
        <f t="shared" si="38"/>
        <v>0</v>
      </c>
      <c r="F1203" s="198"/>
      <c r="G1203" s="198"/>
      <c r="H1203" s="198"/>
      <c r="I1203" s="198"/>
      <c r="J1203" s="195">
        <f t="shared" si="37"/>
        <v>0</v>
      </c>
      <c r="N1203" s="186"/>
    </row>
    <row r="1204" spans="1:14" s="184" customFormat="1" ht="18.75" customHeight="1">
      <c r="A1204" s="196">
        <v>2220203</v>
      </c>
      <c r="B1204" s="197" t="s">
        <v>598</v>
      </c>
      <c r="C1204" s="198"/>
      <c r="D1204" s="195">
        <f t="shared" si="38"/>
        <v>0</v>
      </c>
      <c r="F1204" s="198"/>
      <c r="G1204" s="198"/>
      <c r="H1204" s="198"/>
      <c r="I1204" s="198"/>
      <c r="J1204" s="195">
        <f t="shared" si="37"/>
        <v>0</v>
      </c>
      <c r="N1204" s="186"/>
    </row>
    <row r="1205" spans="1:14" s="184" customFormat="1" ht="18.75" customHeight="1">
      <c r="A1205" s="196">
        <v>2220204</v>
      </c>
      <c r="B1205" s="197" t="s">
        <v>897</v>
      </c>
      <c r="C1205" s="198"/>
      <c r="D1205" s="195">
        <f t="shared" si="38"/>
        <v>0</v>
      </c>
      <c r="F1205" s="198"/>
      <c r="G1205" s="198"/>
      <c r="H1205" s="198"/>
      <c r="I1205" s="198"/>
      <c r="J1205" s="195">
        <f t="shared" si="37"/>
        <v>0</v>
      </c>
      <c r="N1205" s="186"/>
    </row>
    <row r="1206" spans="1:14" s="184" customFormat="1" ht="18.75" customHeight="1">
      <c r="A1206" s="196">
        <v>2220205</v>
      </c>
      <c r="B1206" s="197" t="s">
        <v>898</v>
      </c>
      <c r="C1206" s="198"/>
      <c r="D1206" s="195">
        <f t="shared" si="38"/>
        <v>0</v>
      </c>
      <c r="F1206" s="198"/>
      <c r="G1206" s="198"/>
      <c r="H1206" s="198"/>
      <c r="I1206" s="198"/>
      <c r="J1206" s="195">
        <f t="shared" si="37"/>
        <v>0</v>
      </c>
      <c r="N1206" s="186"/>
    </row>
    <row r="1207" spans="1:14" s="184" customFormat="1" ht="18.75" customHeight="1">
      <c r="A1207" s="196">
        <v>2220206</v>
      </c>
      <c r="B1207" s="197" t="s">
        <v>899</v>
      </c>
      <c r="C1207" s="198"/>
      <c r="D1207" s="195">
        <f t="shared" si="38"/>
        <v>0</v>
      </c>
      <c r="F1207" s="198"/>
      <c r="G1207" s="198"/>
      <c r="H1207" s="198"/>
      <c r="I1207" s="198"/>
      <c r="J1207" s="195">
        <f t="shared" si="37"/>
        <v>0</v>
      </c>
      <c r="N1207" s="186"/>
    </row>
    <row r="1208" spans="1:14" s="184" customFormat="1" ht="18.75" customHeight="1">
      <c r="A1208" s="196">
        <v>2220207</v>
      </c>
      <c r="B1208" s="197" t="s">
        <v>900</v>
      </c>
      <c r="C1208" s="198"/>
      <c r="D1208" s="195">
        <f t="shared" si="38"/>
        <v>0</v>
      </c>
      <c r="F1208" s="198"/>
      <c r="G1208" s="198"/>
      <c r="H1208" s="198"/>
      <c r="I1208" s="198"/>
      <c r="J1208" s="195">
        <f t="shared" si="37"/>
        <v>0</v>
      </c>
      <c r="N1208" s="186"/>
    </row>
    <row r="1209" spans="1:14" s="184" customFormat="1" ht="18.75" customHeight="1">
      <c r="A1209" s="196">
        <v>2220209</v>
      </c>
      <c r="B1209" s="197" t="s">
        <v>901</v>
      </c>
      <c r="C1209" s="198"/>
      <c r="D1209" s="195">
        <f t="shared" si="38"/>
        <v>0</v>
      </c>
      <c r="F1209" s="198"/>
      <c r="G1209" s="198"/>
      <c r="H1209" s="198"/>
      <c r="I1209" s="198"/>
      <c r="J1209" s="195">
        <f t="shared" si="37"/>
        <v>0</v>
      </c>
      <c r="N1209" s="186"/>
    </row>
    <row r="1210" spans="1:14" s="184" customFormat="1" ht="18.75" customHeight="1">
      <c r="A1210" s="196">
        <v>2220210</v>
      </c>
      <c r="B1210" s="197" t="s">
        <v>902</v>
      </c>
      <c r="C1210" s="198"/>
      <c r="D1210" s="195">
        <f t="shared" si="38"/>
        <v>0</v>
      </c>
      <c r="F1210" s="198"/>
      <c r="G1210" s="198"/>
      <c r="H1210" s="198"/>
      <c r="I1210" s="198"/>
      <c r="J1210" s="195">
        <f t="shared" si="37"/>
        <v>0</v>
      </c>
      <c r="N1210" s="186"/>
    </row>
    <row r="1211" spans="1:14" s="184" customFormat="1" ht="18.75" customHeight="1">
      <c r="A1211" s="196">
        <v>2220211</v>
      </c>
      <c r="B1211" s="197" t="s">
        <v>903</v>
      </c>
      <c r="C1211" s="198"/>
      <c r="D1211" s="195">
        <f t="shared" si="38"/>
        <v>0</v>
      </c>
      <c r="F1211" s="198"/>
      <c r="G1211" s="198"/>
      <c r="H1211" s="198"/>
      <c r="I1211" s="198"/>
      <c r="J1211" s="195">
        <f t="shared" si="37"/>
        <v>0</v>
      </c>
      <c r="N1211" s="186"/>
    </row>
    <row r="1212" spans="1:14" s="184" customFormat="1" ht="18.75" customHeight="1">
      <c r="A1212" s="196">
        <v>2220212</v>
      </c>
      <c r="B1212" s="197" t="s">
        <v>904</v>
      </c>
      <c r="C1212" s="198"/>
      <c r="D1212" s="195">
        <f t="shared" si="38"/>
        <v>0</v>
      </c>
      <c r="F1212" s="198"/>
      <c r="G1212" s="198"/>
      <c r="H1212" s="198"/>
      <c r="I1212" s="198"/>
      <c r="J1212" s="195">
        <f t="shared" si="37"/>
        <v>0</v>
      </c>
      <c r="N1212" s="186"/>
    </row>
    <row r="1213" spans="1:14" s="184" customFormat="1" ht="18.75" customHeight="1">
      <c r="A1213" s="196">
        <v>2220250</v>
      </c>
      <c r="B1213" s="197" t="s">
        <v>601</v>
      </c>
      <c r="C1213" s="198"/>
      <c r="D1213" s="195">
        <f t="shared" si="38"/>
        <v>0</v>
      </c>
      <c r="F1213" s="198"/>
      <c r="G1213" s="198"/>
      <c r="H1213" s="198"/>
      <c r="I1213" s="198"/>
      <c r="J1213" s="195">
        <f t="shared" si="37"/>
        <v>0</v>
      </c>
      <c r="N1213" s="186"/>
    </row>
    <row r="1214" spans="1:14" s="184" customFormat="1" ht="18.75" customHeight="1">
      <c r="A1214" s="196">
        <v>2220299</v>
      </c>
      <c r="B1214" s="197" t="s">
        <v>905</v>
      </c>
      <c r="C1214" s="198"/>
      <c r="D1214" s="195">
        <f t="shared" si="38"/>
        <v>0</v>
      </c>
      <c r="F1214" s="198"/>
      <c r="G1214" s="198"/>
      <c r="H1214" s="198"/>
      <c r="I1214" s="198"/>
      <c r="J1214" s="195">
        <f t="shared" si="37"/>
        <v>0</v>
      </c>
      <c r="N1214" s="186"/>
    </row>
    <row r="1215" spans="1:14" s="184" customFormat="1" ht="18.75" customHeight="1">
      <c r="A1215" s="196">
        <v>22203</v>
      </c>
      <c r="B1215" s="197" t="s">
        <v>906</v>
      </c>
      <c r="C1215" s="198">
        <f>SUM(C1216:C1219)</f>
        <v>0</v>
      </c>
      <c r="D1215" s="195">
        <f t="shared" si="38"/>
        <v>0</v>
      </c>
      <c r="F1215" s="198">
        <f>SUM(F1216:F1219)</f>
        <v>0</v>
      </c>
      <c r="G1215" s="198">
        <f>SUM(G1216:G1219)</f>
        <v>0</v>
      </c>
      <c r="H1215" s="198">
        <f>SUM(H1216:H1219)</f>
        <v>0</v>
      </c>
      <c r="I1215" s="198">
        <f>SUM(I1216:I1219)</f>
        <v>0</v>
      </c>
      <c r="J1215" s="195">
        <f t="shared" si="37"/>
        <v>0</v>
      </c>
      <c r="N1215" s="186"/>
    </row>
    <row r="1216" spans="1:14" s="184" customFormat="1" ht="18.75" customHeight="1">
      <c r="A1216" s="196">
        <v>2220301</v>
      </c>
      <c r="B1216" s="197" t="s">
        <v>1231</v>
      </c>
      <c r="C1216" s="198"/>
      <c r="D1216" s="195">
        <f t="shared" si="38"/>
        <v>0</v>
      </c>
      <c r="F1216" s="198"/>
      <c r="G1216" s="198"/>
      <c r="H1216" s="198"/>
      <c r="I1216" s="198"/>
      <c r="J1216" s="195">
        <f t="shared" si="37"/>
        <v>0</v>
      </c>
      <c r="N1216" s="186"/>
    </row>
    <row r="1217" spans="1:14" s="184" customFormat="1" ht="18.75" customHeight="1">
      <c r="A1217" s="196">
        <v>2220303</v>
      </c>
      <c r="B1217" s="197" t="s">
        <v>907</v>
      </c>
      <c r="C1217" s="198"/>
      <c r="D1217" s="195">
        <f t="shared" si="38"/>
        <v>0</v>
      </c>
      <c r="F1217" s="198"/>
      <c r="G1217" s="198"/>
      <c r="H1217" s="198"/>
      <c r="I1217" s="198"/>
      <c r="J1217" s="195">
        <f t="shared" si="37"/>
        <v>0</v>
      </c>
      <c r="N1217" s="186"/>
    </row>
    <row r="1218" spans="1:14" s="184" customFormat="1" ht="18.75" customHeight="1">
      <c r="A1218" s="196">
        <v>2220304</v>
      </c>
      <c r="B1218" s="197" t="s">
        <v>908</v>
      </c>
      <c r="C1218" s="198"/>
      <c r="D1218" s="195">
        <f t="shared" si="38"/>
        <v>0</v>
      </c>
      <c r="F1218" s="198"/>
      <c r="G1218" s="198"/>
      <c r="H1218" s="198"/>
      <c r="I1218" s="198"/>
      <c r="J1218" s="195">
        <f t="shared" si="37"/>
        <v>0</v>
      </c>
      <c r="N1218" s="186"/>
    </row>
    <row r="1219" spans="1:14" s="184" customFormat="1" ht="18.75" customHeight="1">
      <c r="A1219" s="196">
        <v>2220399</v>
      </c>
      <c r="B1219" s="197" t="s">
        <v>1232</v>
      </c>
      <c r="C1219" s="198"/>
      <c r="D1219" s="195">
        <f t="shared" si="38"/>
        <v>0</v>
      </c>
      <c r="F1219" s="198"/>
      <c r="G1219" s="198"/>
      <c r="H1219" s="198"/>
      <c r="I1219" s="198"/>
      <c r="J1219" s="195">
        <f t="shared" si="37"/>
        <v>0</v>
      </c>
      <c r="N1219" s="186"/>
    </row>
    <row r="1220" spans="1:14" s="184" customFormat="1" ht="18.75" customHeight="1">
      <c r="A1220" s="196">
        <v>22204</v>
      </c>
      <c r="B1220" s="197" t="s">
        <v>909</v>
      </c>
      <c r="C1220" s="198">
        <f>SUM(C1221:C1225)</f>
        <v>0</v>
      </c>
      <c r="D1220" s="195">
        <f t="shared" si="38"/>
        <v>0</v>
      </c>
      <c r="F1220" s="198">
        <f>SUM(F1221:F1225)</f>
        <v>0</v>
      </c>
      <c r="G1220" s="198">
        <f>SUM(G1221:G1225)</f>
        <v>0</v>
      </c>
      <c r="H1220" s="198">
        <f>SUM(H1221:H1225)</f>
        <v>0</v>
      </c>
      <c r="I1220" s="198">
        <f>SUM(I1221:I1225)</f>
        <v>0</v>
      </c>
      <c r="J1220" s="195">
        <f t="shared" si="37"/>
        <v>0</v>
      </c>
      <c r="N1220" s="186"/>
    </row>
    <row r="1221" spans="1:14" s="184" customFormat="1" ht="18.75" customHeight="1">
      <c r="A1221" s="196">
        <v>2220401</v>
      </c>
      <c r="B1221" s="197" t="s">
        <v>910</v>
      </c>
      <c r="C1221" s="198"/>
      <c r="D1221" s="195">
        <f t="shared" si="38"/>
        <v>0</v>
      </c>
      <c r="F1221" s="198"/>
      <c r="G1221" s="198"/>
      <c r="H1221" s="198"/>
      <c r="I1221" s="198"/>
      <c r="J1221" s="195">
        <f t="shared" si="37"/>
        <v>0</v>
      </c>
      <c r="N1221" s="186"/>
    </row>
    <row r="1222" spans="1:14" s="184" customFormat="1" ht="18.75" customHeight="1">
      <c r="A1222" s="196">
        <v>2220402</v>
      </c>
      <c r="B1222" s="197" t="s">
        <v>911</v>
      </c>
      <c r="C1222" s="198"/>
      <c r="D1222" s="195">
        <f t="shared" si="38"/>
        <v>0</v>
      </c>
      <c r="F1222" s="198"/>
      <c r="G1222" s="198"/>
      <c r="H1222" s="198"/>
      <c r="I1222" s="198"/>
      <c r="J1222" s="195">
        <f t="shared" ref="J1222:J1285" si="39">SUM(F1222:I1222)</f>
        <v>0</v>
      </c>
      <c r="N1222" s="186"/>
    </row>
    <row r="1223" spans="1:14" s="184" customFormat="1" ht="18.75" customHeight="1">
      <c r="A1223" s="196">
        <v>2220403</v>
      </c>
      <c r="B1223" s="197" t="s">
        <v>912</v>
      </c>
      <c r="C1223" s="198"/>
      <c r="D1223" s="195">
        <f t="shared" ref="D1223:D1286" si="40">J1223</f>
        <v>0</v>
      </c>
      <c r="F1223" s="198"/>
      <c r="G1223" s="198"/>
      <c r="H1223" s="198"/>
      <c r="I1223" s="198"/>
      <c r="J1223" s="195">
        <f t="shared" si="39"/>
        <v>0</v>
      </c>
      <c r="N1223" s="186"/>
    </row>
    <row r="1224" spans="1:14" s="184" customFormat="1" ht="18.75" customHeight="1">
      <c r="A1224" s="196">
        <v>2220404</v>
      </c>
      <c r="B1224" s="197" t="s">
        <v>913</v>
      </c>
      <c r="C1224" s="198"/>
      <c r="D1224" s="195">
        <f t="shared" si="40"/>
        <v>0</v>
      </c>
      <c r="F1224" s="198"/>
      <c r="G1224" s="198"/>
      <c r="H1224" s="198"/>
      <c r="I1224" s="198"/>
      <c r="J1224" s="195">
        <f t="shared" si="39"/>
        <v>0</v>
      </c>
      <c r="N1224" s="186"/>
    </row>
    <row r="1225" spans="1:14" s="184" customFormat="1" ht="18.75" customHeight="1">
      <c r="A1225" s="196">
        <v>2220499</v>
      </c>
      <c r="B1225" s="197" t="s">
        <v>914</v>
      </c>
      <c r="C1225" s="198"/>
      <c r="D1225" s="195">
        <f t="shared" si="40"/>
        <v>0</v>
      </c>
      <c r="F1225" s="198"/>
      <c r="G1225" s="198"/>
      <c r="H1225" s="198"/>
      <c r="I1225" s="198"/>
      <c r="J1225" s="195">
        <f t="shared" si="39"/>
        <v>0</v>
      </c>
      <c r="N1225" s="186"/>
    </row>
    <row r="1226" spans="1:14" s="184" customFormat="1" ht="18.75" customHeight="1">
      <c r="A1226" s="196">
        <v>22205</v>
      </c>
      <c r="B1226" s="197" t="s">
        <v>915</v>
      </c>
      <c r="C1226" s="198">
        <f>SUM(C1227:C1237)</f>
        <v>0</v>
      </c>
      <c r="D1226" s="195">
        <f t="shared" si="40"/>
        <v>0</v>
      </c>
      <c r="F1226" s="198">
        <f>SUM(F1227:F1237)</f>
        <v>0</v>
      </c>
      <c r="G1226" s="198">
        <f>SUM(G1227:G1237)</f>
        <v>0</v>
      </c>
      <c r="H1226" s="198">
        <f>SUM(H1227:H1237)</f>
        <v>0</v>
      </c>
      <c r="I1226" s="198">
        <f>SUM(I1227:I1237)</f>
        <v>0</v>
      </c>
      <c r="J1226" s="195">
        <f t="shared" si="39"/>
        <v>0</v>
      </c>
      <c r="N1226" s="186"/>
    </row>
    <row r="1227" spans="1:14" s="184" customFormat="1" ht="18.75" customHeight="1">
      <c r="A1227" s="196">
        <v>2220501</v>
      </c>
      <c r="B1227" s="197" t="s">
        <v>916</v>
      </c>
      <c r="C1227" s="198"/>
      <c r="D1227" s="195">
        <f t="shared" si="40"/>
        <v>0</v>
      </c>
      <c r="F1227" s="198"/>
      <c r="G1227" s="198"/>
      <c r="H1227" s="198"/>
      <c r="I1227" s="198"/>
      <c r="J1227" s="195">
        <f t="shared" si="39"/>
        <v>0</v>
      </c>
      <c r="N1227" s="186"/>
    </row>
    <row r="1228" spans="1:14" s="184" customFormat="1" ht="18.75" customHeight="1">
      <c r="A1228" s="196">
        <v>2220502</v>
      </c>
      <c r="B1228" s="197" t="s">
        <v>917</v>
      </c>
      <c r="C1228" s="198"/>
      <c r="D1228" s="195">
        <f t="shared" si="40"/>
        <v>0</v>
      </c>
      <c r="F1228" s="198"/>
      <c r="G1228" s="198"/>
      <c r="H1228" s="198"/>
      <c r="I1228" s="198"/>
      <c r="J1228" s="195">
        <f t="shared" si="39"/>
        <v>0</v>
      </c>
      <c r="N1228" s="186"/>
    </row>
    <row r="1229" spans="1:14" s="184" customFormat="1" ht="18.75" customHeight="1">
      <c r="A1229" s="196">
        <v>2220503</v>
      </c>
      <c r="B1229" s="197" t="s">
        <v>918</v>
      </c>
      <c r="C1229" s="198"/>
      <c r="D1229" s="195">
        <f t="shared" si="40"/>
        <v>0</v>
      </c>
      <c r="F1229" s="198"/>
      <c r="G1229" s="198"/>
      <c r="H1229" s="198"/>
      <c r="I1229" s="198"/>
      <c r="J1229" s="195">
        <f t="shared" si="39"/>
        <v>0</v>
      </c>
      <c r="N1229" s="186"/>
    </row>
    <row r="1230" spans="1:14" s="184" customFormat="1" ht="18.75" customHeight="1">
      <c r="A1230" s="196">
        <v>2220504</v>
      </c>
      <c r="B1230" s="197" t="s">
        <v>919</v>
      </c>
      <c r="C1230" s="198"/>
      <c r="D1230" s="195">
        <f t="shared" si="40"/>
        <v>0</v>
      </c>
      <c r="F1230" s="198"/>
      <c r="G1230" s="198"/>
      <c r="H1230" s="198"/>
      <c r="I1230" s="198"/>
      <c r="J1230" s="195">
        <f t="shared" si="39"/>
        <v>0</v>
      </c>
      <c r="N1230" s="186"/>
    </row>
    <row r="1231" spans="1:14" s="184" customFormat="1" ht="18.75" customHeight="1">
      <c r="A1231" s="196">
        <v>2220505</v>
      </c>
      <c r="B1231" s="197" t="s">
        <v>920</v>
      </c>
      <c r="C1231" s="198"/>
      <c r="D1231" s="195">
        <f t="shared" si="40"/>
        <v>0</v>
      </c>
      <c r="F1231" s="198"/>
      <c r="G1231" s="198"/>
      <c r="H1231" s="198"/>
      <c r="I1231" s="198"/>
      <c r="J1231" s="195">
        <f t="shared" si="39"/>
        <v>0</v>
      </c>
      <c r="N1231" s="186"/>
    </row>
    <row r="1232" spans="1:14" s="184" customFormat="1" ht="18.75" customHeight="1">
      <c r="A1232" s="196">
        <v>2220506</v>
      </c>
      <c r="B1232" s="197" t="s">
        <v>921</v>
      </c>
      <c r="C1232" s="198"/>
      <c r="D1232" s="195">
        <f t="shared" si="40"/>
        <v>0</v>
      </c>
      <c r="F1232" s="198"/>
      <c r="G1232" s="198"/>
      <c r="H1232" s="198"/>
      <c r="I1232" s="198"/>
      <c r="J1232" s="195">
        <f t="shared" si="39"/>
        <v>0</v>
      </c>
      <c r="N1232" s="186"/>
    </row>
    <row r="1233" spans="1:14" s="184" customFormat="1" ht="18.75" customHeight="1">
      <c r="A1233" s="196">
        <v>2220507</v>
      </c>
      <c r="B1233" s="197" t="s">
        <v>922</v>
      </c>
      <c r="C1233" s="198"/>
      <c r="D1233" s="195">
        <f t="shared" si="40"/>
        <v>0</v>
      </c>
      <c r="F1233" s="198"/>
      <c r="G1233" s="198"/>
      <c r="H1233" s="198"/>
      <c r="I1233" s="198"/>
      <c r="J1233" s="195">
        <f t="shared" si="39"/>
        <v>0</v>
      </c>
      <c r="N1233" s="186"/>
    </row>
    <row r="1234" spans="1:14" s="184" customFormat="1" ht="18.75" customHeight="1">
      <c r="A1234" s="196">
        <v>2220508</v>
      </c>
      <c r="B1234" s="197" t="s">
        <v>923</v>
      </c>
      <c r="C1234" s="198"/>
      <c r="D1234" s="195">
        <f t="shared" si="40"/>
        <v>0</v>
      </c>
      <c r="F1234" s="198"/>
      <c r="G1234" s="198"/>
      <c r="H1234" s="198"/>
      <c r="I1234" s="198"/>
      <c r="J1234" s="195">
        <f t="shared" si="39"/>
        <v>0</v>
      </c>
      <c r="N1234" s="186"/>
    </row>
    <row r="1235" spans="1:14" s="184" customFormat="1" ht="18.75" customHeight="1">
      <c r="A1235" s="196">
        <v>2220509</v>
      </c>
      <c r="B1235" s="197" t="s">
        <v>924</v>
      </c>
      <c r="C1235" s="198"/>
      <c r="D1235" s="195">
        <f t="shared" si="40"/>
        <v>0</v>
      </c>
      <c r="F1235" s="198"/>
      <c r="G1235" s="198"/>
      <c r="H1235" s="198"/>
      <c r="I1235" s="198"/>
      <c r="J1235" s="195">
        <f t="shared" si="39"/>
        <v>0</v>
      </c>
      <c r="N1235" s="186"/>
    </row>
    <row r="1236" spans="1:14" s="184" customFormat="1" ht="18.75" customHeight="1">
      <c r="A1236" s="196">
        <v>2220510</v>
      </c>
      <c r="B1236" s="197" t="s">
        <v>925</v>
      </c>
      <c r="C1236" s="198"/>
      <c r="D1236" s="195">
        <f t="shared" si="40"/>
        <v>0</v>
      </c>
      <c r="F1236" s="198"/>
      <c r="G1236" s="198"/>
      <c r="H1236" s="198"/>
      <c r="I1236" s="198"/>
      <c r="J1236" s="195">
        <f t="shared" si="39"/>
        <v>0</v>
      </c>
      <c r="N1236" s="186"/>
    </row>
    <row r="1237" spans="1:14" s="184" customFormat="1" ht="18.75" customHeight="1">
      <c r="A1237" s="196">
        <v>2220599</v>
      </c>
      <c r="B1237" s="197" t="s">
        <v>926</v>
      </c>
      <c r="C1237" s="198"/>
      <c r="D1237" s="195">
        <f t="shared" si="40"/>
        <v>0</v>
      </c>
      <c r="F1237" s="198"/>
      <c r="G1237" s="198"/>
      <c r="H1237" s="198"/>
      <c r="I1237" s="198"/>
      <c r="J1237" s="195">
        <f t="shared" si="39"/>
        <v>0</v>
      </c>
      <c r="N1237" s="186"/>
    </row>
    <row r="1238" spans="1:14" s="184" customFormat="1" ht="18.75" customHeight="1">
      <c r="A1238" s="196">
        <v>224</v>
      </c>
      <c r="B1238" s="204" t="s">
        <v>1233</v>
      </c>
      <c r="C1238" s="198">
        <f>SUM(C1239,C1251,C1257,C1263,C1271,C1284,C1288,C1294)</f>
        <v>169</v>
      </c>
      <c r="D1238" s="195">
        <f t="shared" si="40"/>
        <v>272</v>
      </c>
      <c r="F1238" s="198">
        <f>SUM(F1239,F1251,F1257,F1263,F1271,F1284,F1288,F1294)</f>
        <v>272</v>
      </c>
      <c r="G1238" s="198">
        <f>SUM(G1239,G1251,G1257,G1263,G1271,G1284,G1288,G1294)</f>
        <v>0</v>
      </c>
      <c r="H1238" s="198">
        <f>SUM(H1239,H1251,H1257,H1263,H1271,H1284,H1288,H1294)</f>
        <v>0</v>
      </c>
      <c r="I1238" s="198">
        <f>SUM(I1239,I1251,I1257,I1263,I1271,I1284,I1288,I1294)</f>
        <v>0</v>
      </c>
      <c r="J1238" s="195">
        <f t="shared" si="39"/>
        <v>272</v>
      </c>
      <c r="N1238" s="186"/>
    </row>
    <row r="1239" spans="1:14" s="184" customFormat="1" ht="18.75" customHeight="1">
      <c r="A1239" s="196">
        <v>22401</v>
      </c>
      <c r="B1239" s="204" t="s">
        <v>1234</v>
      </c>
      <c r="C1239" s="198">
        <f>SUM(C1240:C1250)</f>
        <v>169</v>
      </c>
      <c r="D1239" s="195">
        <f t="shared" si="40"/>
        <v>272</v>
      </c>
      <c r="F1239" s="198">
        <f>SUM(F1240:F1250)</f>
        <v>272</v>
      </c>
      <c r="G1239" s="198">
        <f>SUM(G1240:G1250)</f>
        <v>0</v>
      </c>
      <c r="H1239" s="198">
        <f>SUM(H1240:H1250)</f>
        <v>0</v>
      </c>
      <c r="I1239" s="198">
        <f>SUM(I1240:I1250)</f>
        <v>0</v>
      </c>
      <c r="J1239" s="195">
        <f t="shared" si="39"/>
        <v>272</v>
      </c>
      <c r="N1239" s="186"/>
    </row>
    <row r="1240" spans="1:14" s="184" customFormat="1" ht="18.75" customHeight="1">
      <c r="A1240" s="196">
        <v>2240101</v>
      </c>
      <c r="B1240" s="204" t="s">
        <v>1235</v>
      </c>
      <c r="C1240" s="198">
        <v>146</v>
      </c>
      <c r="D1240" s="195">
        <f t="shared" si="40"/>
        <v>49</v>
      </c>
      <c r="F1240" s="198">
        <v>49</v>
      </c>
      <c r="G1240" s="198"/>
      <c r="H1240" s="198"/>
      <c r="I1240" s="198"/>
      <c r="J1240" s="195">
        <f t="shared" si="39"/>
        <v>49</v>
      </c>
      <c r="N1240" s="186"/>
    </row>
    <row r="1241" spans="1:14" s="184" customFormat="1" ht="18.75" customHeight="1">
      <c r="A1241" s="196">
        <v>2240102</v>
      </c>
      <c r="B1241" s="204" t="s">
        <v>1236</v>
      </c>
      <c r="C1241" s="198"/>
      <c r="D1241" s="195">
        <f t="shared" si="40"/>
        <v>0</v>
      </c>
      <c r="F1241" s="198"/>
      <c r="G1241" s="198"/>
      <c r="H1241" s="198"/>
      <c r="I1241" s="198"/>
      <c r="J1241" s="195">
        <f t="shared" si="39"/>
        <v>0</v>
      </c>
      <c r="N1241" s="186"/>
    </row>
    <row r="1242" spans="1:14" s="184" customFormat="1" ht="18.75" customHeight="1">
      <c r="A1242" s="196">
        <v>2240103</v>
      </c>
      <c r="B1242" s="204" t="s">
        <v>1237</v>
      </c>
      <c r="C1242" s="198"/>
      <c r="D1242" s="195">
        <f t="shared" si="40"/>
        <v>0</v>
      </c>
      <c r="F1242" s="198"/>
      <c r="G1242" s="198"/>
      <c r="H1242" s="198"/>
      <c r="I1242" s="198"/>
      <c r="J1242" s="195">
        <f t="shared" si="39"/>
        <v>0</v>
      </c>
      <c r="N1242" s="186"/>
    </row>
    <row r="1243" spans="1:14" s="184" customFormat="1" ht="18.75" customHeight="1">
      <c r="A1243" s="196">
        <v>2240104</v>
      </c>
      <c r="B1243" s="204" t="s">
        <v>1238</v>
      </c>
      <c r="C1243" s="198"/>
      <c r="D1243" s="195">
        <f t="shared" si="40"/>
        <v>0</v>
      </c>
      <c r="F1243" s="198"/>
      <c r="G1243" s="198"/>
      <c r="H1243" s="198"/>
      <c r="I1243" s="198"/>
      <c r="J1243" s="195">
        <f t="shared" si="39"/>
        <v>0</v>
      </c>
      <c r="N1243" s="186"/>
    </row>
    <row r="1244" spans="1:14" s="184" customFormat="1" ht="18.75" customHeight="1">
      <c r="A1244" s="196">
        <v>2240105</v>
      </c>
      <c r="B1244" s="204" t="s">
        <v>1239</v>
      </c>
      <c r="C1244" s="198"/>
      <c r="D1244" s="195">
        <f t="shared" si="40"/>
        <v>0</v>
      </c>
      <c r="F1244" s="198"/>
      <c r="G1244" s="198"/>
      <c r="H1244" s="198"/>
      <c r="I1244" s="198"/>
      <c r="J1244" s="195">
        <f t="shared" si="39"/>
        <v>0</v>
      </c>
      <c r="N1244" s="186"/>
    </row>
    <row r="1245" spans="1:14" s="184" customFormat="1" ht="18.75" customHeight="1">
      <c r="A1245" s="196">
        <v>2240106</v>
      </c>
      <c r="B1245" s="204" t="s">
        <v>1240</v>
      </c>
      <c r="C1245" s="198">
        <v>17</v>
      </c>
      <c r="D1245" s="195">
        <f t="shared" si="40"/>
        <v>20</v>
      </c>
      <c r="F1245" s="198">
        <v>20</v>
      </c>
      <c r="G1245" s="198"/>
      <c r="H1245" s="198"/>
      <c r="I1245" s="198"/>
      <c r="J1245" s="195">
        <f t="shared" si="39"/>
        <v>20</v>
      </c>
      <c r="N1245" s="186"/>
    </row>
    <row r="1246" spans="1:14" s="184" customFormat="1" ht="18.75" customHeight="1">
      <c r="A1246" s="196">
        <v>2240107</v>
      </c>
      <c r="B1246" s="204" t="s">
        <v>1241</v>
      </c>
      <c r="C1246" s="198"/>
      <c r="D1246" s="195">
        <f t="shared" si="40"/>
        <v>0</v>
      </c>
      <c r="F1246" s="198"/>
      <c r="G1246" s="198"/>
      <c r="H1246" s="198"/>
      <c r="I1246" s="198"/>
      <c r="J1246" s="195">
        <f t="shared" si="39"/>
        <v>0</v>
      </c>
      <c r="N1246" s="186"/>
    </row>
    <row r="1247" spans="1:14" s="184" customFormat="1" ht="18.75" customHeight="1">
      <c r="A1247" s="196">
        <v>2240108</v>
      </c>
      <c r="B1247" s="204" t="s">
        <v>1242</v>
      </c>
      <c r="C1247" s="198"/>
      <c r="D1247" s="195">
        <f t="shared" si="40"/>
        <v>0</v>
      </c>
      <c r="F1247" s="198"/>
      <c r="G1247" s="198"/>
      <c r="H1247" s="198"/>
      <c r="I1247" s="198"/>
      <c r="J1247" s="195">
        <f t="shared" si="39"/>
        <v>0</v>
      </c>
      <c r="N1247" s="186"/>
    </row>
    <row r="1248" spans="1:14" s="184" customFormat="1" ht="18.75" customHeight="1">
      <c r="A1248" s="196">
        <v>2240109</v>
      </c>
      <c r="B1248" s="204" t="s">
        <v>1243</v>
      </c>
      <c r="C1248" s="198"/>
      <c r="D1248" s="195">
        <f t="shared" si="40"/>
        <v>0</v>
      </c>
      <c r="F1248" s="198"/>
      <c r="G1248" s="198"/>
      <c r="H1248" s="198"/>
      <c r="I1248" s="198"/>
      <c r="J1248" s="195">
        <f t="shared" si="39"/>
        <v>0</v>
      </c>
      <c r="N1248" s="186"/>
    </row>
    <row r="1249" spans="1:14" s="184" customFormat="1" ht="18.75" customHeight="1">
      <c r="A1249" s="196">
        <v>2240150</v>
      </c>
      <c r="B1249" s="204" t="s">
        <v>1244</v>
      </c>
      <c r="C1249" s="198"/>
      <c r="D1249" s="195">
        <f t="shared" si="40"/>
        <v>200</v>
      </c>
      <c r="F1249" s="198">
        <v>200</v>
      </c>
      <c r="G1249" s="198"/>
      <c r="H1249" s="198"/>
      <c r="I1249" s="198"/>
      <c r="J1249" s="195">
        <f t="shared" si="39"/>
        <v>200</v>
      </c>
      <c r="N1249" s="186"/>
    </row>
    <row r="1250" spans="1:14" s="184" customFormat="1" ht="18.75" customHeight="1">
      <c r="A1250" s="196">
        <v>2240199</v>
      </c>
      <c r="B1250" s="204" t="s">
        <v>1245</v>
      </c>
      <c r="C1250" s="198">
        <v>6</v>
      </c>
      <c r="D1250" s="195">
        <f t="shared" si="40"/>
        <v>3</v>
      </c>
      <c r="F1250" s="198">
        <v>3</v>
      </c>
      <c r="G1250" s="198"/>
      <c r="H1250" s="198"/>
      <c r="I1250" s="198"/>
      <c r="J1250" s="195">
        <f t="shared" si="39"/>
        <v>3</v>
      </c>
      <c r="N1250" s="186"/>
    </row>
    <row r="1251" spans="1:14" s="184" customFormat="1" ht="18.75" customHeight="1">
      <c r="A1251" s="196">
        <v>22402</v>
      </c>
      <c r="B1251" s="204" t="s">
        <v>1246</v>
      </c>
      <c r="C1251" s="198">
        <f>SUM(C1252:C1256)</f>
        <v>0</v>
      </c>
      <c r="D1251" s="195">
        <f t="shared" si="40"/>
        <v>0</v>
      </c>
      <c r="F1251" s="198">
        <f>SUM(F1252:F1256)</f>
        <v>0</v>
      </c>
      <c r="G1251" s="198">
        <f>SUM(G1252:G1256)</f>
        <v>0</v>
      </c>
      <c r="H1251" s="198">
        <f>SUM(H1252:H1256)</f>
        <v>0</v>
      </c>
      <c r="I1251" s="198">
        <f>SUM(I1252:I1256)</f>
        <v>0</v>
      </c>
      <c r="J1251" s="195">
        <f t="shared" si="39"/>
        <v>0</v>
      </c>
      <c r="N1251" s="186"/>
    </row>
    <row r="1252" spans="1:14" s="184" customFormat="1" ht="18.75" customHeight="1">
      <c r="A1252" s="196">
        <v>2240201</v>
      </c>
      <c r="B1252" s="204" t="s">
        <v>1235</v>
      </c>
      <c r="C1252" s="198"/>
      <c r="D1252" s="195">
        <f t="shared" si="40"/>
        <v>0</v>
      </c>
      <c r="F1252" s="198"/>
      <c r="G1252" s="198"/>
      <c r="H1252" s="198"/>
      <c r="I1252" s="198"/>
      <c r="J1252" s="195">
        <f t="shared" si="39"/>
        <v>0</v>
      </c>
      <c r="N1252" s="186"/>
    </row>
    <row r="1253" spans="1:14" s="184" customFormat="1" ht="18.75" customHeight="1">
      <c r="A1253" s="196">
        <v>2240202</v>
      </c>
      <c r="B1253" s="204" t="s">
        <v>1247</v>
      </c>
      <c r="C1253" s="198"/>
      <c r="D1253" s="195">
        <f t="shared" si="40"/>
        <v>0</v>
      </c>
      <c r="F1253" s="198"/>
      <c r="G1253" s="198"/>
      <c r="H1253" s="198"/>
      <c r="I1253" s="198"/>
      <c r="J1253" s="195">
        <f t="shared" si="39"/>
        <v>0</v>
      </c>
      <c r="N1253" s="186"/>
    </row>
    <row r="1254" spans="1:14" s="184" customFormat="1" ht="18.75" customHeight="1">
      <c r="A1254" s="196">
        <v>2240203</v>
      </c>
      <c r="B1254" s="204" t="s">
        <v>1237</v>
      </c>
      <c r="C1254" s="198"/>
      <c r="D1254" s="195">
        <f t="shared" si="40"/>
        <v>0</v>
      </c>
      <c r="F1254" s="198"/>
      <c r="G1254" s="198"/>
      <c r="H1254" s="198"/>
      <c r="I1254" s="198"/>
      <c r="J1254" s="195">
        <f t="shared" si="39"/>
        <v>0</v>
      </c>
      <c r="N1254" s="186"/>
    </row>
    <row r="1255" spans="1:14" s="184" customFormat="1" ht="18.75" customHeight="1">
      <c r="A1255" s="196">
        <v>2240204</v>
      </c>
      <c r="B1255" s="204" t="s">
        <v>1248</v>
      </c>
      <c r="C1255" s="198"/>
      <c r="D1255" s="195">
        <f t="shared" si="40"/>
        <v>0</v>
      </c>
      <c r="F1255" s="198"/>
      <c r="G1255" s="198"/>
      <c r="H1255" s="198"/>
      <c r="I1255" s="198"/>
      <c r="J1255" s="195">
        <f t="shared" si="39"/>
        <v>0</v>
      </c>
      <c r="N1255" s="186"/>
    </row>
    <row r="1256" spans="1:14" s="184" customFormat="1" ht="18.75" customHeight="1">
      <c r="A1256" s="196">
        <v>2240299</v>
      </c>
      <c r="B1256" s="204" t="s">
        <v>1249</v>
      </c>
      <c r="C1256" s="198"/>
      <c r="D1256" s="195">
        <f t="shared" si="40"/>
        <v>0</v>
      </c>
      <c r="F1256" s="198"/>
      <c r="G1256" s="198"/>
      <c r="H1256" s="198"/>
      <c r="I1256" s="198"/>
      <c r="J1256" s="195">
        <f t="shared" si="39"/>
        <v>0</v>
      </c>
      <c r="N1256" s="186"/>
    </row>
    <row r="1257" spans="1:14" s="184" customFormat="1" ht="18.75" customHeight="1">
      <c r="A1257" s="196">
        <v>22403</v>
      </c>
      <c r="B1257" s="204" t="s">
        <v>1250</v>
      </c>
      <c r="C1257" s="198">
        <f>SUM(C1258:C1262)</f>
        <v>0</v>
      </c>
      <c r="D1257" s="195">
        <f t="shared" si="40"/>
        <v>0</v>
      </c>
      <c r="F1257" s="198">
        <f>SUM(F1258:F1262)</f>
        <v>0</v>
      </c>
      <c r="G1257" s="198">
        <f>SUM(G1258:G1262)</f>
        <v>0</v>
      </c>
      <c r="H1257" s="198">
        <f>SUM(H1258:H1262)</f>
        <v>0</v>
      </c>
      <c r="I1257" s="198">
        <f>SUM(I1258:I1262)</f>
        <v>0</v>
      </c>
      <c r="J1257" s="195">
        <f t="shared" si="39"/>
        <v>0</v>
      </c>
      <c r="N1257" s="186"/>
    </row>
    <row r="1258" spans="1:14" s="184" customFormat="1" ht="18.75" customHeight="1">
      <c r="A1258" s="196">
        <v>2240301</v>
      </c>
      <c r="B1258" s="204" t="s">
        <v>1235</v>
      </c>
      <c r="C1258" s="198"/>
      <c r="D1258" s="195">
        <f t="shared" si="40"/>
        <v>0</v>
      </c>
      <c r="F1258" s="198"/>
      <c r="G1258" s="198"/>
      <c r="H1258" s="198"/>
      <c r="I1258" s="198"/>
      <c r="J1258" s="195">
        <f t="shared" si="39"/>
        <v>0</v>
      </c>
      <c r="N1258" s="186"/>
    </row>
    <row r="1259" spans="1:14" s="184" customFormat="1" ht="18.75" customHeight="1">
      <c r="A1259" s="196">
        <v>2240302</v>
      </c>
      <c r="B1259" s="204" t="s">
        <v>1236</v>
      </c>
      <c r="C1259" s="198"/>
      <c r="D1259" s="195">
        <f t="shared" si="40"/>
        <v>0</v>
      </c>
      <c r="F1259" s="198"/>
      <c r="G1259" s="198"/>
      <c r="H1259" s="198"/>
      <c r="I1259" s="198"/>
      <c r="J1259" s="195">
        <f t="shared" si="39"/>
        <v>0</v>
      </c>
      <c r="N1259" s="186"/>
    </row>
    <row r="1260" spans="1:14" s="184" customFormat="1" ht="18.75" customHeight="1">
      <c r="A1260" s="196">
        <v>2240303</v>
      </c>
      <c r="B1260" s="204" t="s">
        <v>1237</v>
      </c>
      <c r="C1260" s="198"/>
      <c r="D1260" s="195">
        <f t="shared" si="40"/>
        <v>0</v>
      </c>
      <c r="F1260" s="198"/>
      <c r="G1260" s="198"/>
      <c r="H1260" s="198"/>
      <c r="I1260" s="198"/>
      <c r="J1260" s="195">
        <f t="shared" si="39"/>
        <v>0</v>
      </c>
      <c r="N1260" s="186"/>
    </row>
    <row r="1261" spans="1:14" s="184" customFormat="1" ht="18.75" customHeight="1">
      <c r="A1261" s="196">
        <v>2240304</v>
      </c>
      <c r="B1261" s="204" t="s">
        <v>1251</v>
      </c>
      <c r="C1261" s="198"/>
      <c r="D1261" s="195">
        <f t="shared" si="40"/>
        <v>0</v>
      </c>
      <c r="F1261" s="198"/>
      <c r="G1261" s="198"/>
      <c r="H1261" s="198"/>
      <c r="I1261" s="198"/>
      <c r="J1261" s="195">
        <f t="shared" si="39"/>
        <v>0</v>
      </c>
      <c r="N1261" s="186"/>
    </row>
    <row r="1262" spans="1:14" s="184" customFormat="1" ht="18.75" customHeight="1">
      <c r="A1262" s="196">
        <v>2240399</v>
      </c>
      <c r="B1262" s="204" t="s">
        <v>1252</v>
      </c>
      <c r="C1262" s="198"/>
      <c r="D1262" s="195">
        <f t="shared" si="40"/>
        <v>0</v>
      </c>
      <c r="F1262" s="198"/>
      <c r="G1262" s="198"/>
      <c r="H1262" s="198"/>
      <c r="I1262" s="198"/>
      <c r="J1262" s="195">
        <f t="shared" si="39"/>
        <v>0</v>
      </c>
      <c r="N1262" s="186"/>
    </row>
    <row r="1263" spans="1:14" s="184" customFormat="1" ht="18.75" customHeight="1">
      <c r="A1263" s="196">
        <v>22404</v>
      </c>
      <c r="B1263" s="204" t="s">
        <v>1253</v>
      </c>
      <c r="C1263" s="198">
        <f>SUM(C1264:C1270)</f>
        <v>0</v>
      </c>
      <c r="D1263" s="195">
        <f t="shared" si="40"/>
        <v>0</v>
      </c>
      <c r="F1263" s="198">
        <f>SUM(F1264:F1270)</f>
        <v>0</v>
      </c>
      <c r="G1263" s="198">
        <f>SUM(G1264:G1270)</f>
        <v>0</v>
      </c>
      <c r="H1263" s="198">
        <f>SUM(H1264:H1270)</f>
        <v>0</v>
      </c>
      <c r="I1263" s="198">
        <f>SUM(I1264:I1270)</f>
        <v>0</v>
      </c>
      <c r="J1263" s="195">
        <f t="shared" si="39"/>
        <v>0</v>
      </c>
      <c r="N1263" s="186"/>
    </row>
    <row r="1264" spans="1:14" s="184" customFormat="1" ht="18.75" customHeight="1">
      <c r="A1264" s="196">
        <v>2240401</v>
      </c>
      <c r="B1264" s="204" t="s">
        <v>1235</v>
      </c>
      <c r="C1264" s="198"/>
      <c r="D1264" s="195">
        <f t="shared" si="40"/>
        <v>0</v>
      </c>
      <c r="F1264" s="198"/>
      <c r="G1264" s="198"/>
      <c r="H1264" s="198"/>
      <c r="I1264" s="198"/>
      <c r="J1264" s="195">
        <f t="shared" si="39"/>
        <v>0</v>
      </c>
      <c r="N1264" s="186"/>
    </row>
    <row r="1265" spans="1:14" s="184" customFormat="1" ht="18.75" customHeight="1">
      <c r="A1265" s="196">
        <v>2240402</v>
      </c>
      <c r="B1265" s="204" t="s">
        <v>1236</v>
      </c>
      <c r="C1265" s="198"/>
      <c r="D1265" s="195">
        <f t="shared" si="40"/>
        <v>0</v>
      </c>
      <c r="F1265" s="198"/>
      <c r="G1265" s="198"/>
      <c r="H1265" s="198"/>
      <c r="I1265" s="198"/>
      <c r="J1265" s="195">
        <f t="shared" si="39"/>
        <v>0</v>
      </c>
      <c r="N1265" s="186"/>
    </row>
    <row r="1266" spans="1:14" s="184" customFormat="1" ht="18.75" customHeight="1">
      <c r="A1266" s="196">
        <v>2240403</v>
      </c>
      <c r="B1266" s="204" t="s">
        <v>1237</v>
      </c>
      <c r="C1266" s="198"/>
      <c r="D1266" s="195">
        <f t="shared" si="40"/>
        <v>0</v>
      </c>
      <c r="F1266" s="198"/>
      <c r="G1266" s="198"/>
      <c r="H1266" s="198"/>
      <c r="I1266" s="198"/>
      <c r="J1266" s="195">
        <f t="shared" si="39"/>
        <v>0</v>
      </c>
      <c r="N1266" s="186"/>
    </row>
    <row r="1267" spans="1:14" s="184" customFormat="1" ht="18.75" customHeight="1">
      <c r="A1267" s="196">
        <v>2240404</v>
      </c>
      <c r="B1267" s="204" t="s">
        <v>1254</v>
      </c>
      <c r="C1267" s="198"/>
      <c r="D1267" s="195">
        <f t="shared" si="40"/>
        <v>0</v>
      </c>
      <c r="F1267" s="198"/>
      <c r="G1267" s="198"/>
      <c r="H1267" s="198"/>
      <c r="I1267" s="198"/>
      <c r="J1267" s="195">
        <f t="shared" si="39"/>
        <v>0</v>
      </c>
      <c r="N1267" s="186"/>
    </row>
    <row r="1268" spans="1:14" s="184" customFormat="1" ht="18.75" customHeight="1">
      <c r="A1268" s="196">
        <v>2240405</v>
      </c>
      <c r="B1268" s="204" t="s">
        <v>1255</v>
      </c>
      <c r="C1268" s="198"/>
      <c r="D1268" s="195">
        <f t="shared" si="40"/>
        <v>0</v>
      </c>
      <c r="F1268" s="198"/>
      <c r="G1268" s="198"/>
      <c r="H1268" s="198"/>
      <c r="I1268" s="198"/>
      <c r="J1268" s="195">
        <f t="shared" si="39"/>
        <v>0</v>
      </c>
      <c r="N1268" s="186"/>
    </row>
    <row r="1269" spans="1:14" s="184" customFormat="1" ht="18.75" customHeight="1">
      <c r="A1269" s="196">
        <v>2240450</v>
      </c>
      <c r="B1269" s="204" t="s">
        <v>1244</v>
      </c>
      <c r="C1269" s="198"/>
      <c r="D1269" s="195">
        <f t="shared" si="40"/>
        <v>0</v>
      </c>
      <c r="F1269" s="198"/>
      <c r="G1269" s="198"/>
      <c r="H1269" s="198"/>
      <c r="I1269" s="198"/>
      <c r="J1269" s="195">
        <f t="shared" si="39"/>
        <v>0</v>
      </c>
      <c r="N1269" s="186"/>
    </row>
    <row r="1270" spans="1:14" s="184" customFormat="1" ht="18.75" customHeight="1">
      <c r="A1270" s="196">
        <v>2240499</v>
      </c>
      <c r="B1270" s="204" t="s">
        <v>1256</v>
      </c>
      <c r="C1270" s="198"/>
      <c r="D1270" s="195">
        <f t="shared" si="40"/>
        <v>0</v>
      </c>
      <c r="F1270" s="198"/>
      <c r="G1270" s="198"/>
      <c r="H1270" s="198"/>
      <c r="I1270" s="198"/>
      <c r="J1270" s="195">
        <f t="shared" si="39"/>
        <v>0</v>
      </c>
      <c r="N1270" s="186"/>
    </row>
    <row r="1271" spans="1:14" s="184" customFormat="1" ht="18.75" customHeight="1">
      <c r="A1271" s="196">
        <v>22405</v>
      </c>
      <c r="B1271" s="204" t="s">
        <v>1257</v>
      </c>
      <c r="C1271" s="198">
        <f>SUM(C1272:C1283)</f>
        <v>0</v>
      </c>
      <c r="D1271" s="195">
        <f t="shared" si="40"/>
        <v>0</v>
      </c>
      <c r="F1271" s="198">
        <f>SUM(F1272:F1283)</f>
        <v>0</v>
      </c>
      <c r="G1271" s="198">
        <f>SUM(G1272:G1283)</f>
        <v>0</v>
      </c>
      <c r="H1271" s="198">
        <f>SUM(H1272:H1283)</f>
        <v>0</v>
      </c>
      <c r="I1271" s="198">
        <f>SUM(I1272:I1283)</f>
        <v>0</v>
      </c>
      <c r="J1271" s="195">
        <f t="shared" si="39"/>
        <v>0</v>
      </c>
      <c r="N1271" s="186"/>
    </row>
    <row r="1272" spans="1:14" s="184" customFormat="1" ht="18.75" customHeight="1">
      <c r="A1272" s="196">
        <v>2240501</v>
      </c>
      <c r="B1272" s="204" t="s">
        <v>1235</v>
      </c>
      <c r="C1272" s="198"/>
      <c r="D1272" s="195">
        <f t="shared" si="40"/>
        <v>0</v>
      </c>
      <c r="F1272" s="198"/>
      <c r="G1272" s="198"/>
      <c r="H1272" s="198"/>
      <c r="I1272" s="198"/>
      <c r="J1272" s="195">
        <f t="shared" si="39"/>
        <v>0</v>
      </c>
      <c r="N1272" s="186"/>
    </row>
    <row r="1273" spans="1:14" s="184" customFormat="1" ht="18.75" customHeight="1">
      <c r="A1273" s="196">
        <v>2240502</v>
      </c>
      <c r="B1273" s="204" t="s">
        <v>1236</v>
      </c>
      <c r="C1273" s="198"/>
      <c r="D1273" s="195">
        <f t="shared" si="40"/>
        <v>0</v>
      </c>
      <c r="F1273" s="198"/>
      <c r="G1273" s="198"/>
      <c r="H1273" s="198"/>
      <c r="I1273" s="198"/>
      <c r="J1273" s="195">
        <f t="shared" si="39"/>
        <v>0</v>
      </c>
      <c r="N1273" s="186"/>
    </row>
    <row r="1274" spans="1:14" s="184" customFormat="1" ht="18.75" customHeight="1">
      <c r="A1274" s="196">
        <v>2240503</v>
      </c>
      <c r="B1274" s="204" t="s">
        <v>1237</v>
      </c>
      <c r="C1274" s="198"/>
      <c r="D1274" s="195">
        <f t="shared" si="40"/>
        <v>0</v>
      </c>
      <c r="F1274" s="198"/>
      <c r="G1274" s="198"/>
      <c r="H1274" s="198"/>
      <c r="I1274" s="198"/>
      <c r="J1274" s="195">
        <f t="shared" si="39"/>
        <v>0</v>
      </c>
      <c r="N1274" s="186"/>
    </row>
    <row r="1275" spans="1:14" s="184" customFormat="1" ht="18.75" customHeight="1">
      <c r="A1275" s="196">
        <v>2240504</v>
      </c>
      <c r="B1275" s="204" t="s">
        <v>1258</v>
      </c>
      <c r="C1275" s="198"/>
      <c r="D1275" s="195">
        <f t="shared" si="40"/>
        <v>0</v>
      </c>
      <c r="F1275" s="198"/>
      <c r="G1275" s="198"/>
      <c r="H1275" s="198"/>
      <c r="I1275" s="198"/>
      <c r="J1275" s="195">
        <f t="shared" si="39"/>
        <v>0</v>
      </c>
      <c r="N1275" s="186"/>
    </row>
    <row r="1276" spans="1:14" s="184" customFormat="1" ht="18.75" customHeight="1">
      <c r="A1276" s="196">
        <v>2240505</v>
      </c>
      <c r="B1276" s="204" t="s">
        <v>1259</v>
      </c>
      <c r="C1276" s="198"/>
      <c r="D1276" s="195">
        <f t="shared" si="40"/>
        <v>0</v>
      </c>
      <c r="F1276" s="198"/>
      <c r="G1276" s="198"/>
      <c r="H1276" s="198"/>
      <c r="I1276" s="198"/>
      <c r="J1276" s="195">
        <f t="shared" si="39"/>
        <v>0</v>
      </c>
      <c r="N1276" s="186"/>
    </row>
    <row r="1277" spans="1:14" s="184" customFormat="1" ht="18.75" customHeight="1">
      <c r="A1277" s="196">
        <v>2240506</v>
      </c>
      <c r="B1277" s="204" t="s">
        <v>1260</v>
      </c>
      <c r="C1277" s="198"/>
      <c r="D1277" s="195">
        <f t="shared" si="40"/>
        <v>0</v>
      </c>
      <c r="F1277" s="198"/>
      <c r="G1277" s="198"/>
      <c r="H1277" s="198"/>
      <c r="I1277" s="198"/>
      <c r="J1277" s="195">
        <f t="shared" si="39"/>
        <v>0</v>
      </c>
      <c r="N1277" s="186"/>
    </row>
    <row r="1278" spans="1:14" s="184" customFormat="1" ht="18.75" customHeight="1">
      <c r="A1278" s="196">
        <v>2240507</v>
      </c>
      <c r="B1278" s="204" t="s">
        <v>1261</v>
      </c>
      <c r="C1278" s="198"/>
      <c r="D1278" s="195">
        <f t="shared" si="40"/>
        <v>0</v>
      </c>
      <c r="F1278" s="198"/>
      <c r="G1278" s="198"/>
      <c r="H1278" s="198"/>
      <c r="I1278" s="198"/>
      <c r="J1278" s="195">
        <f t="shared" si="39"/>
        <v>0</v>
      </c>
      <c r="N1278" s="186"/>
    </row>
    <row r="1279" spans="1:14" s="184" customFormat="1" ht="18.75" customHeight="1">
      <c r="A1279" s="196">
        <v>2240508</v>
      </c>
      <c r="B1279" s="204" t="s">
        <v>1262</v>
      </c>
      <c r="C1279" s="198"/>
      <c r="D1279" s="195">
        <f t="shared" si="40"/>
        <v>0</v>
      </c>
      <c r="F1279" s="198"/>
      <c r="G1279" s="198"/>
      <c r="H1279" s="198"/>
      <c r="I1279" s="198"/>
      <c r="J1279" s="195">
        <f t="shared" si="39"/>
        <v>0</v>
      </c>
      <c r="N1279" s="186"/>
    </row>
    <row r="1280" spans="1:14" s="184" customFormat="1" ht="18.75" customHeight="1">
      <c r="A1280" s="196">
        <v>2240509</v>
      </c>
      <c r="B1280" s="204" t="s">
        <v>1263</v>
      </c>
      <c r="C1280" s="198"/>
      <c r="D1280" s="195">
        <f t="shared" si="40"/>
        <v>0</v>
      </c>
      <c r="F1280" s="198"/>
      <c r="G1280" s="198"/>
      <c r="H1280" s="198"/>
      <c r="I1280" s="198"/>
      <c r="J1280" s="195">
        <f t="shared" si="39"/>
        <v>0</v>
      </c>
      <c r="N1280" s="186"/>
    </row>
    <row r="1281" spans="1:14" s="184" customFormat="1" ht="18.75" customHeight="1">
      <c r="A1281" s="196">
        <v>2240510</v>
      </c>
      <c r="B1281" s="204" t="s">
        <v>1264</v>
      </c>
      <c r="C1281" s="198"/>
      <c r="D1281" s="195">
        <f t="shared" si="40"/>
        <v>0</v>
      </c>
      <c r="F1281" s="198"/>
      <c r="G1281" s="198"/>
      <c r="H1281" s="198"/>
      <c r="I1281" s="198"/>
      <c r="J1281" s="195">
        <f t="shared" si="39"/>
        <v>0</v>
      </c>
      <c r="N1281" s="186"/>
    </row>
    <row r="1282" spans="1:14" s="184" customFormat="1" ht="18.75" customHeight="1">
      <c r="A1282" s="196">
        <v>2240550</v>
      </c>
      <c r="B1282" s="204" t="s">
        <v>1265</v>
      </c>
      <c r="C1282" s="198"/>
      <c r="D1282" s="195">
        <f t="shared" si="40"/>
        <v>0</v>
      </c>
      <c r="F1282" s="198"/>
      <c r="G1282" s="198"/>
      <c r="H1282" s="198"/>
      <c r="I1282" s="198"/>
      <c r="J1282" s="195">
        <f t="shared" si="39"/>
        <v>0</v>
      </c>
      <c r="N1282" s="186"/>
    </row>
    <row r="1283" spans="1:14" s="184" customFormat="1" ht="18.75" customHeight="1">
      <c r="A1283" s="196">
        <v>2240599</v>
      </c>
      <c r="B1283" s="204" t="s">
        <v>1266</v>
      </c>
      <c r="C1283" s="198"/>
      <c r="D1283" s="195">
        <f t="shared" si="40"/>
        <v>0</v>
      </c>
      <c r="F1283" s="198"/>
      <c r="G1283" s="198"/>
      <c r="H1283" s="198"/>
      <c r="I1283" s="198"/>
      <c r="J1283" s="195">
        <f t="shared" si="39"/>
        <v>0</v>
      </c>
      <c r="N1283" s="186"/>
    </row>
    <row r="1284" spans="1:14" s="184" customFormat="1" ht="18.75" customHeight="1">
      <c r="A1284" s="196">
        <v>22406</v>
      </c>
      <c r="B1284" s="204" t="s">
        <v>1267</v>
      </c>
      <c r="C1284" s="198">
        <f>SUM(C1285:C1287)</f>
        <v>0</v>
      </c>
      <c r="D1284" s="195">
        <f t="shared" si="40"/>
        <v>0</v>
      </c>
      <c r="F1284" s="198">
        <f>SUM(F1285:F1287)</f>
        <v>0</v>
      </c>
      <c r="G1284" s="198">
        <f>SUM(G1285:G1287)</f>
        <v>0</v>
      </c>
      <c r="H1284" s="198">
        <f>SUM(H1285:H1287)</f>
        <v>0</v>
      </c>
      <c r="I1284" s="198">
        <f>SUM(I1285:I1287)</f>
        <v>0</v>
      </c>
      <c r="J1284" s="195">
        <f t="shared" si="39"/>
        <v>0</v>
      </c>
      <c r="N1284" s="186"/>
    </row>
    <row r="1285" spans="1:14" s="184" customFormat="1" ht="18.75" customHeight="1">
      <c r="A1285" s="196">
        <v>2240601</v>
      </c>
      <c r="B1285" s="204" t="s">
        <v>1268</v>
      </c>
      <c r="C1285" s="198"/>
      <c r="D1285" s="195">
        <f t="shared" si="40"/>
        <v>0</v>
      </c>
      <c r="F1285" s="198"/>
      <c r="G1285" s="198"/>
      <c r="H1285" s="198"/>
      <c r="I1285" s="198"/>
      <c r="J1285" s="195">
        <f t="shared" si="39"/>
        <v>0</v>
      </c>
      <c r="N1285" s="186"/>
    </row>
    <row r="1286" spans="1:14" s="184" customFormat="1" ht="18.75" customHeight="1">
      <c r="A1286" s="196">
        <v>2240602</v>
      </c>
      <c r="B1286" s="204" t="s">
        <v>1269</v>
      </c>
      <c r="C1286" s="198"/>
      <c r="D1286" s="195">
        <f t="shared" si="40"/>
        <v>0</v>
      </c>
      <c r="F1286" s="198"/>
      <c r="G1286" s="198"/>
      <c r="H1286" s="198"/>
      <c r="I1286" s="198"/>
      <c r="J1286" s="195">
        <f t="shared" ref="J1286:J1306" si="41">SUM(F1286:I1286)</f>
        <v>0</v>
      </c>
      <c r="N1286" s="186"/>
    </row>
    <row r="1287" spans="1:14" s="184" customFormat="1" ht="18.75" customHeight="1">
      <c r="A1287" s="196">
        <v>2240699</v>
      </c>
      <c r="B1287" s="204" t="s">
        <v>1270</v>
      </c>
      <c r="C1287" s="198"/>
      <c r="D1287" s="195">
        <f t="shared" ref="D1287:D1306" si="42">J1287</f>
        <v>0</v>
      </c>
      <c r="F1287" s="198"/>
      <c r="G1287" s="198"/>
      <c r="H1287" s="198"/>
      <c r="I1287" s="198"/>
      <c r="J1287" s="195">
        <f t="shared" si="41"/>
        <v>0</v>
      </c>
      <c r="N1287" s="186"/>
    </row>
    <row r="1288" spans="1:14" s="184" customFormat="1" ht="18.75" customHeight="1">
      <c r="A1288" s="196">
        <v>22407</v>
      </c>
      <c r="B1288" s="204" t="s">
        <v>1271</v>
      </c>
      <c r="C1288" s="198">
        <f>SUM(C1289:C1293)</f>
        <v>0</v>
      </c>
      <c r="D1288" s="195">
        <f t="shared" si="42"/>
        <v>0</v>
      </c>
      <c r="F1288" s="198">
        <f>SUM(F1289:F1293)</f>
        <v>0</v>
      </c>
      <c r="G1288" s="198">
        <f>SUM(G1289:G1293)</f>
        <v>0</v>
      </c>
      <c r="H1288" s="198">
        <f>SUM(H1289:H1293)</f>
        <v>0</v>
      </c>
      <c r="I1288" s="198">
        <f>SUM(I1289:I1293)</f>
        <v>0</v>
      </c>
      <c r="J1288" s="195">
        <f t="shared" si="41"/>
        <v>0</v>
      </c>
      <c r="N1288" s="186"/>
    </row>
    <row r="1289" spans="1:14" s="184" customFormat="1" ht="18.75" customHeight="1">
      <c r="A1289" s="196">
        <v>2240701</v>
      </c>
      <c r="B1289" s="204" t="s">
        <v>1272</v>
      </c>
      <c r="C1289" s="198"/>
      <c r="D1289" s="195">
        <f t="shared" si="42"/>
        <v>0</v>
      </c>
      <c r="F1289" s="198"/>
      <c r="G1289" s="198"/>
      <c r="H1289" s="198"/>
      <c r="I1289" s="198"/>
      <c r="J1289" s="195">
        <f t="shared" si="41"/>
        <v>0</v>
      </c>
      <c r="N1289" s="186"/>
    </row>
    <row r="1290" spans="1:14" s="184" customFormat="1" ht="18.75" customHeight="1">
      <c r="A1290" s="196">
        <v>2240702</v>
      </c>
      <c r="B1290" s="204" t="s">
        <v>1273</v>
      </c>
      <c r="C1290" s="198"/>
      <c r="D1290" s="195">
        <f t="shared" si="42"/>
        <v>0</v>
      </c>
      <c r="F1290" s="198"/>
      <c r="G1290" s="198"/>
      <c r="H1290" s="198"/>
      <c r="I1290" s="198"/>
      <c r="J1290" s="195">
        <f t="shared" si="41"/>
        <v>0</v>
      </c>
      <c r="N1290" s="186"/>
    </row>
    <row r="1291" spans="1:14" s="184" customFormat="1" ht="18.75" customHeight="1">
      <c r="A1291" s="196">
        <v>2240703</v>
      </c>
      <c r="B1291" s="204" t="s">
        <v>1274</v>
      </c>
      <c r="C1291" s="198"/>
      <c r="D1291" s="195">
        <f t="shared" si="42"/>
        <v>0</v>
      </c>
      <c r="F1291" s="198"/>
      <c r="G1291" s="198"/>
      <c r="H1291" s="198"/>
      <c r="I1291" s="198"/>
      <c r="J1291" s="195">
        <f t="shared" si="41"/>
        <v>0</v>
      </c>
      <c r="N1291" s="186"/>
    </row>
    <row r="1292" spans="1:14" s="184" customFormat="1" ht="18.75" customHeight="1">
      <c r="A1292" s="196">
        <v>2240704</v>
      </c>
      <c r="B1292" s="204" t="s">
        <v>1275</v>
      </c>
      <c r="C1292" s="198"/>
      <c r="D1292" s="195">
        <f t="shared" si="42"/>
        <v>0</v>
      </c>
      <c r="F1292" s="198"/>
      <c r="G1292" s="198"/>
      <c r="H1292" s="198"/>
      <c r="I1292" s="198"/>
      <c r="J1292" s="195">
        <f t="shared" si="41"/>
        <v>0</v>
      </c>
      <c r="N1292" s="186"/>
    </row>
    <row r="1293" spans="1:14" s="184" customFormat="1" ht="18.75" customHeight="1">
      <c r="A1293" s="196">
        <v>2240799</v>
      </c>
      <c r="B1293" s="204" t="s">
        <v>1276</v>
      </c>
      <c r="C1293" s="198"/>
      <c r="D1293" s="195">
        <f t="shared" si="42"/>
        <v>0</v>
      </c>
      <c r="F1293" s="198"/>
      <c r="G1293" s="198"/>
      <c r="H1293" s="198"/>
      <c r="I1293" s="198"/>
      <c r="J1293" s="195">
        <f t="shared" si="41"/>
        <v>0</v>
      </c>
      <c r="N1293" s="186"/>
    </row>
    <row r="1294" spans="1:14" s="184" customFormat="1" ht="18.75" customHeight="1">
      <c r="A1294" s="196">
        <v>22499</v>
      </c>
      <c r="B1294" s="204" t="s">
        <v>1277</v>
      </c>
      <c r="C1294" s="198"/>
      <c r="D1294" s="195">
        <f t="shared" si="42"/>
        <v>0</v>
      </c>
      <c r="F1294" s="198"/>
      <c r="G1294" s="198"/>
      <c r="H1294" s="198"/>
      <c r="I1294" s="198"/>
      <c r="J1294" s="195">
        <f t="shared" si="41"/>
        <v>0</v>
      </c>
      <c r="N1294" s="186"/>
    </row>
    <row r="1295" spans="1:14" s="184" customFormat="1" ht="18.75" customHeight="1">
      <c r="A1295" s="196">
        <v>227</v>
      </c>
      <c r="B1295" s="197" t="s">
        <v>1278</v>
      </c>
      <c r="C1295" s="198"/>
      <c r="D1295" s="195">
        <f t="shared" si="42"/>
        <v>3900</v>
      </c>
      <c r="F1295" s="198">
        <v>3900</v>
      </c>
      <c r="G1295" s="198"/>
      <c r="H1295" s="198"/>
      <c r="I1295" s="198"/>
      <c r="J1295" s="195">
        <f t="shared" si="41"/>
        <v>3900</v>
      </c>
      <c r="N1295" s="186"/>
    </row>
    <row r="1296" spans="1:14" s="184" customFormat="1" ht="18.75" customHeight="1">
      <c r="A1296" s="196">
        <v>232</v>
      </c>
      <c r="B1296" s="197" t="s">
        <v>1279</v>
      </c>
      <c r="C1296" s="198">
        <f>C1297</f>
        <v>587</v>
      </c>
      <c r="D1296" s="195">
        <f t="shared" si="42"/>
        <v>1322</v>
      </c>
      <c r="F1296" s="198">
        <f>F1297</f>
        <v>1322</v>
      </c>
      <c r="G1296" s="198">
        <f>G1297</f>
        <v>0</v>
      </c>
      <c r="H1296" s="198">
        <f>H1297</f>
        <v>0</v>
      </c>
      <c r="I1296" s="198">
        <f>I1297</f>
        <v>0</v>
      </c>
      <c r="J1296" s="195">
        <f t="shared" si="41"/>
        <v>1322</v>
      </c>
      <c r="N1296" s="186"/>
    </row>
    <row r="1297" spans="1:14" s="184" customFormat="1" ht="18.75" customHeight="1">
      <c r="A1297" s="196">
        <v>23203</v>
      </c>
      <c r="B1297" s="197" t="s">
        <v>927</v>
      </c>
      <c r="C1297" s="198">
        <f>SUM(C1298:C1301)</f>
        <v>587</v>
      </c>
      <c r="D1297" s="195">
        <f t="shared" si="42"/>
        <v>1322</v>
      </c>
      <c r="F1297" s="198">
        <f>SUM(F1298:F1301)</f>
        <v>1322</v>
      </c>
      <c r="G1297" s="198">
        <f>SUM(G1298:G1301)</f>
        <v>0</v>
      </c>
      <c r="H1297" s="198">
        <f>SUM(H1298:H1301)</f>
        <v>0</v>
      </c>
      <c r="I1297" s="198">
        <f>SUM(I1298:I1301)</f>
        <v>0</v>
      </c>
      <c r="J1297" s="195">
        <f t="shared" si="41"/>
        <v>1322</v>
      </c>
      <c r="N1297" s="186"/>
    </row>
    <row r="1298" spans="1:14" s="184" customFormat="1" ht="18.75" customHeight="1">
      <c r="A1298" s="196">
        <v>2320301</v>
      </c>
      <c r="B1298" s="197" t="s">
        <v>928</v>
      </c>
      <c r="C1298" s="198">
        <v>587</v>
      </c>
      <c r="D1298" s="195">
        <f t="shared" si="42"/>
        <v>1322</v>
      </c>
      <c r="F1298" s="198">
        <v>1322</v>
      </c>
      <c r="G1298" s="198"/>
      <c r="H1298" s="198"/>
      <c r="I1298" s="198"/>
      <c r="J1298" s="195">
        <f t="shared" si="41"/>
        <v>1322</v>
      </c>
      <c r="N1298" s="186"/>
    </row>
    <row r="1299" spans="1:14" s="184" customFormat="1" ht="18.75" customHeight="1">
      <c r="A1299" s="196">
        <v>2320302</v>
      </c>
      <c r="B1299" s="197" t="s">
        <v>929</v>
      </c>
      <c r="C1299" s="198"/>
      <c r="D1299" s="195">
        <f t="shared" si="42"/>
        <v>0</v>
      </c>
      <c r="F1299" s="198"/>
      <c r="G1299" s="198"/>
      <c r="H1299" s="198"/>
      <c r="I1299" s="198"/>
      <c r="J1299" s="195">
        <f t="shared" si="41"/>
        <v>0</v>
      </c>
      <c r="N1299" s="186"/>
    </row>
    <row r="1300" spans="1:14" s="184" customFormat="1" ht="18.75" customHeight="1">
      <c r="A1300" s="196">
        <v>2320303</v>
      </c>
      <c r="B1300" s="197" t="s">
        <v>930</v>
      </c>
      <c r="C1300" s="198"/>
      <c r="D1300" s="195">
        <f t="shared" si="42"/>
        <v>0</v>
      </c>
      <c r="F1300" s="198"/>
      <c r="G1300" s="198"/>
      <c r="H1300" s="198"/>
      <c r="I1300" s="198"/>
      <c r="J1300" s="195">
        <f t="shared" si="41"/>
        <v>0</v>
      </c>
      <c r="N1300" s="186"/>
    </row>
    <row r="1301" spans="1:14" s="184" customFormat="1" ht="18.75" customHeight="1">
      <c r="A1301" s="196">
        <v>2320304</v>
      </c>
      <c r="B1301" s="197" t="s">
        <v>931</v>
      </c>
      <c r="C1301" s="198"/>
      <c r="D1301" s="195">
        <f t="shared" si="42"/>
        <v>0</v>
      </c>
      <c r="F1301" s="198"/>
      <c r="G1301" s="198"/>
      <c r="H1301" s="198"/>
      <c r="I1301" s="198"/>
      <c r="J1301" s="195">
        <f t="shared" si="41"/>
        <v>0</v>
      </c>
      <c r="N1301" s="186"/>
    </row>
    <row r="1302" spans="1:14" s="184" customFormat="1" ht="18.75" customHeight="1">
      <c r="A1302" s="196">
        <v>233</v>
      </c>
      <c r="B1302" s="197" t="s">
        <v>1280</v>
      </c>
      <c r="C1302" s="198">
        <f>SUM(C1303)</f>
        <v>0</v>
      </c>
      <c r="D1302" s="195">
        <f t="shared" si="42"/>
        <v>0</v>
      </c>
      <c r="F1302" s="198">
        <f>SUM(F1303)</f>
        <v>0</v>
      </c>
      <c r="G1302" s="198">
        <f>SUM(G1303)</f>
        <v>0</v>
      </c>
      <c r="H1302" s="198">
        <f>SUM(H1303)</f>
        <v>0</v>
      </c>
      <c r="I1302" s="198">
        <f>SUM(I1303)</f>
        <v>0</v>
      </c>
      <c r="J1302" s="195">
        <f t="shared" si="41"/>
        <v>0</v>
      </c>
      <c r="N1302" s="186"/>
    </row>
    <row r="1303" spans="1:14" s="184" customFormat="1" ht="18.75" customHeight="1">
      <c r="A1303" s="196">
        <v>23303</v>
      </c>
      <c r="B1303" s="197" t="s">
        <v>932</v>
      </c>
      <c r="C1303" s="198"/>
      <c r="D1303" s="195">
        <f t="shared" si="42"/>
        <v>0</v>
      </c>
      <c r="F1303" s="198"/>
      <c r="G1303" s="198"/>
      <c r="H1303" s="198"/>
      <c r="I1303" s="198"/>
      <c r="J1303" s="195">
        <f t="shared" si="41"/>
        <v>0</v>
      </c>
      <c r="N1303" s="186"/>
    </row>
    <row r="1304" spans="1:14" s="184" customFormat="1" ht="18.75" customHeight="1">
      <c r="A1304" s="196">
        <v>229</v>
      </c>
      <c r="B1304" s="197" t="s">
        <v>1281</v>
      </c>
      <c r="C1304" s="198">
        <f>SUM(C1305:C1306)</f>
        <v>6439</v>
      </c>
      <c r="D1304" s="195">
        <f t="shared" si="42"/>
        <v>15193</v>
      </c>
      <c r="F1304" s="198">
        <f>SUM(F1305:F1306)</f>
        <v>4333</v>
      </c>
      <c r="G1304" s="198">
        <f>SUM(G1305:G1306)</f>
        <v>0</v>
      </c>
      <c r="H1304" s="198">
        <f>SUM(H1305:H1306)</f>
        <v>10860</v>
      </c>
      <c r="I1304" s="198">
        <f>SUM(I1305:I1306)</f>
        <v>0</v>
      </c>
      <c r="J1304" s="195">
        <f t="shared" si="41"/>
        <v>15193</v>
      </c>
      <c r="N1304" s="186"/>
    </row>
    <row r="1305" spans="1:14" s="184" customFormat="1" ht="18.75" customHeight="1">
      <c r="A1305" s="196">
        <v>22902</v>
      </c>
      <c r="B1305" s="197" t="s">
        <v>933</v>
      </c>
      <c r="C1305" s="198"/>
      <c r="D1305" s="195">
        <f t="shared" si="42"/>
        <v>4298</v>
      </c>
      <c r="F1305" s="198">
        <v>4298</v>
      </c>
      <c r="G1305" s="198"/>
      <c r="H1305" s="198"/>
      <c r="I1305" s="198"/>
      <c r="J1305" s="195">
        <f t="shared" si="41"/>
        <v>4298</v>
      </c>
      <c r="N1305" s="186"/>
    </row>
    <row r="1306" spans="1:14" s="184" customFormat="1" ht="18.75" customHeight="1">
      <c r="A1306" s="196">
        <v>22999</v>
      </c>
      <c r="B1306" s="197" t="s">
        <v>934</v>
      </c>
      <c r="C1306" s="198">
        <v>6439</v>
      </c>
      <c r="D1306" s="195">
        <f t="shared" si="42"/>
        <v>10895</v>
      </c>
      <c r="F1306" s="198">
        <v>35</v>
      </c>
      <c r="G1306" s="198"/>
      <c r="H1306" s="198">
        <v>10860</v>
      </c>
      <c r="I1306" s="198"/>
      <c r="J1306" s="195">
        <f t="shared" si="41"/>
        <v>10895</v>
      </c>
      <c r="N1306" s="186"/>
    </row>
  </sheetData>
  <protectedRanges>
    <protectedRange sqref="C233 C227 F233:I233 F227:I227" name="区域6" securityDescriptor=""/>
    <protectedRange sqref="C1272:C1283 C468:C482 C503:C510 C524:C536 C579:C584 C641:C644 C8:C18 C228:C232 C234:C249 C270:C271 C512:C517 C631:C638 C698:C705 C707 C1240:C1250 C1252:C1256 C1258:C1262 C1264:C1270 C1285:C1287 C1289:C1295 C20:C27 C29:C38 C40:C50 C52:C61 C63:C72 C74:C84 C86:C93 C95:C107 C109:C117 C119:C126 C128:C137 C139:C151 C153:C158 C160:C166 C168:C172 C174:C179 C181:C186 C188:C193 C195:C200 C202:C206 C208:C214 C216:C220 C222:C226 C251:C252 C254:C255 C258:C267 C273:C280 C282:C287 C289:C295 C297:C304 C306:C320 C322:C329 C331:C339 C341:C347 C349:C353 C355 C358:C361 C363:C370 C372:C377 C379:C383 C385:C387 C389:C391 C393:C395 C397:C401 C403:C409 C412:C415 C417:C424 C426:C430 C432:C436 C438:C441 C443:C446 C448:C453 C455:C457 C459:C460 C462:C465 C484:C490 C492:C501 C519:C521 C538:C544 C546 C548:C555 C557:C559 C561:C569 C571:C577 C586:C591 C593:C600 C602:C605 C607:C608 C610:C611 C613:C614 C616:C617 C619:C620 C622:C624 C626:C629 C646:C657 C659:C661 C663:C673 C675:C676 C678:C680 C682:C685 C687:C689 C691:C693 C695:C696 C709 C712:C719 C721:C723 C725:C731 C733:C737 C739:C744 C746:C750 C752:C753 C755:C758 C760:C766 C768:C782 C785:C795 C797:C801 C830:C853 C855:C879 C881:C890 C892:C901 C903:C907 C909:C914 C916:C921 C923:C924 C926:C927 C930:C951 C953:C961 C963:C971 C973:C976 C978:C983 C985:C988 C990:C991 C994:C1002 C1004:C1018 C1020:C1023 C1025:C1037 C1039:C1044 C1046:C1051 C1053:C1057 C1060:C1068 C1070:C1074 C1076:C1077 C1080:C1085 C1087:C1092 C1094:C1102 C1105:C1122 C1124:C1141 C1143:C1150 C1152:C1166 C1169:C1176 C1178:C1180 C1182:C1184 C1187:C1200 C1202:C1214 C1216:C1219 C1221:C1225 C1227:C1237 C1298:C1301 C1303 C1305:C1306 C804:C828 F1272:I1283 F468:I482 F503:I510 F524:I536 F579:I584 F641:I644 F8:I18 F228:I232 F234:I249 F270:I271 F512:I517 F631:I638 F698:I705 F707:I707 F1240:I1250 F1252:I1256 F1258:I1262 F1264:I1270 F1285:I1287 F1289:I1295 F20:I27 F29:I38 F40:I50 F52:I61 F63:I72 F74:I84 F86:I93 F95:I107 F109:I117 F119:I126 F128:I137 F139:I151 F153:I158 F160:I166 F168:I172 F174:I179 F181:I186 F188:I193 F195:I200 F202:I206 F208:I214 F216:I220 F222:I226 F251:I252 F254:I255 F258:I267 F273:I280 F282:I287 F289:I295 F297:I304 F306:I320 F322:I329 F331:I339 F341:I347 F349:I353 F355:I355 F358:I361 F363:I370 F372:I377 F379:I383 F385:I387 F389:I391 F393:I395 F397:I401 F403:I409 F412:I415 F417:I424 F426:I430 F432:I436 F438:I441 F443:I446 F448:I453 F455:I457 F459:I460 F462:I465 F484:I490 F492:I501 F519:I521 F538:I544 F546:I546 F548:I555 F557:I559 F561:I569 F571:I577 F586:I591 F593:I600 F602:I605 F607:I608 F610:I611 F613:I614 F616:I617 F619:I620 F622:I624 F626:I629 F646:I657 F659:I661 F663:I673 F675:I676 F678:I680 F682:I685 F687:I689 F691:I693 F695:I696 F709:I709 F712:I719 F721:I723 F725:I731 F733:I737 F739:I744 F746:I750 F752:I753 F755:I758 F760:I766 F768:I782 F785:I795 F797:I801 F830:I853 F855:I879 F881:I890 F892:I901 F903:I907 F909:I914 F916:I921 F923:I924 F926:I927 F930:I951 F953:I961 F963:I971 F973:I976 F978:I983 F985:I988 F990:I991 F994:I1002 F1004:I1018 F1020:I1023 F1025:I1037 F1039:I1044 F1046:I1051 F1053:I1057 F1060:I1068 F1070:I1074 F1076:I1077 F1080:I1085 F1087:I1092 F1094:I1102 F1105:I1122 F1124:I1141 F1143:I1150 F1152:I1166 F1169:I1176 F1178:I1180 F1182:I1184 F1187:I1200 F1202:I1214 F1216:I1219 F1221:I1225 F1227:I1237 F1298:I1301 F1303:I1303 F1305:I1306 F804:I828" name="区域1" securityDescriptor=""/>
    <protectedRange sqref="C1238:C1239 C1251 C1257 C1263 C1271 C1284 C1288 C1296:C1297 F1238:I1239 F1251:I1251 F1257:I1257 F1263:I1263 F1271:I1271 F1284:I1284 F1288:I1288 F1296:I1297" name="区域19_1" securityDescriptor=""/>
    <protectedRange sqref="C697 C706 C708 F697:I697 F706:I706 F708:I708" name="区域15_1" securityDescriptor=""/>
    <protectedRange sqref="C630 F630:I630" name="区域14_1" securityDescriptor=""/>
    <protectedRange sqref="C511 F511:I511" name="区域13_1" securityDescriptor=""/>
    <protectedRange sqref="C511 F511:I511" name="区域11_1" securityDescriptor=""/>
    <protectedRange sqref="C354 F354:I354" name="区域9_1" securityDescriptor=""/>
  </protectedRanges>
  <mergeCells count="1">
    <mergeCell ref="A2:D2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97" fitToHeight="104" orientation="portrait"/>
  <headerFooter>
    <oddFooter>&amp;C第&amp;P页/共&amp;N页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80"/>
  <sheetViews>
    <sheetView showZeros="0" workbookViewId="0">
      <selection activeCell="A3" sqref="A3"/>
    </sheetView>
  </sheetViews>
  <sheetFormatPr defaultColWidth="9" defaultRowHeight="21" customHeight="1"/>
  <cols>
    <col min="1" max="1" width="13" style="155" customWidth="1"/>
    <col min="2" max="2" width="41.125" style="155" customWidth="1"/>
    <col min="3" max="3" width="26" style="155" customWidth="1"/>
    <col min="4" max="5" width="25" style="155" customWidth="1"/>
    <col min="6" max="247" width="9" style="155"/>
    <col min="248" max="248" width="11.375" style="155" customWidth="1"/>
    <col min="249" max="249" width="41.125" style="155" customWidth="1"/>
    <col min="250" max="250" width="26" style="155" customWidth="1"/>
    <col min="251" max="261" width="25" style="155" customWidth="1"/>
    <col min="262" max="503" width="9" style="155"/>
    <col min="504" max="504" width="11.375" style="155" customWidth="1"/>
    <col min="505" max="505" width="41.125" style="155" customWidth="1"/>
    <col min="506" max="506" width="26" style="155" customWidth="1"/>
    <col min="507" max="517" width="25" style="155" customWidth="1"/>
    <col min="518" max="759" width="9" style="155"/>
    <col min="760" max="760" width="11.375" style="155" customWidth="1"/>
    <col min="761" max="761" width="41.125" style="155" customWidth="1"/>
    <col min="762" max="762" width="26" style="155" customWidth="1"/>
    <col min="763" max="773" width="25" style="155" customWidth="1"/>
    <col min="774" max="1015" width="9" style="155"/>
    <col min="1016" max="1016" width="11.375" style="155" customWidth="1"/>
    <col min="1017" max="1017" width="41.125" style="155" customWidth="1"/>
    <col min="1018" max="1018" width="26" style="155" customWidth="1"/>
    <col min="1019" max="1029" width="25" style="155" customWidth="1"/>
    <col min="1030" max="1271" width="9" style="155"/>
    <col min="1272" max="1272" width="11.375" style="155" customWidth="1"/>
    <col min="1273" max="1273" width="41.125" style="155" customWidth="1"/>
    <col min="1274" max="1274" width="26" style="155" customWidth="1"/>
    <col min="1275" max="1285" width="25" style="155" customWidth="1"/>
    <col min="1286" max="1527" width="9" style="155"/>
    <col min="1528" max="1528" width="11.375" style="155" customWidth="1"/>
    <col min="1529" max="1529" width="41.125" style="155" customWidth="1"/>
    <col min="1530" max="1530" width="26" style="155" customWidth="1"/>
    <col min="1531" max="1541" width="25" style="155" customWidth="1"/>
    <col min="1542" max="1783" width="9" style="155"/>
    <col min="1784" max="1784" width="11.375" style="155" customWidth="1"/>
    <col min="1785" max="1785" width="41.125" style="155" customWidth="1"/>
    <col min="1786" max="1786" width="26" style="155" customWidth="1"/>
    <col min="1787" max="1797" width="25" style="155" customWidth="1"/>
    <col min="1798" max="2039" width="9" style="155"/>
    <col min="2040" max="2040" width="11.375" style="155" customWidth="1"/>
    <col min="2041" max="2041" width="41.125" style="155" customWidth="1"/>
    <col min="2042" max="2042" width="26" style="155" customWidth="1"/>
    <col min="2043" max="2053" width="25" style="155" customWidth="1"/>
    <col min="2054" max="2295" width="9" style="155"/>
    <col min="2296" max="2296" width="11.375" style="155" customWidth="1"/>
    <col min="2297" max="2297" width="41.125" style="155" customWidth="1"/>
    <col min="2298" max="2298" width="26" style="155" customWidth="1"/>
    <col min="2299" max="2309" width="25" style="155" customWidth="1"/>
    <col min="2310" max="2551" width="9" style="155"/>
    <col min="2552" max="2552" width="11.375" style="155" customWidth="1"/>
    <col min="2553" max="2553" width="41.125" style="155" customWidth="1"/>
    <col min="2554" max="2554" width="26" style="155" customWidth="1"/>
    <col min="2555" max="2565" width="25" style="155" customWidth="1"/>
    <col min="2566" max="2807" width="9" style="155"/>
    <col min="2808" max="2808" width="11.375" style="155" customWidth="1"/>
    <col min="2809" max="2809" width="41.125" style="155" customWidth="1"/>
    <col min="2810" max="2810" width="26" style="155" customWidth="1"/>
    <col min="2811" max="2821" width="25" style="155" customWidth="1"/>
    <col min="2822" max="3063" width="9" style="155"/>
    <col min="3064" max="3064" width="11.375" style="155" customWidth="1"/>
    <col min="3065" max="3065" width="41.125" style="155" customWidth="1"/>
    <col min="3066" max="3066" width="26" style="155" customWidth="1"/>
    <col min="3067" max="3077" width="25" style="155" customWidth="1"/>
    <col min="3078" max="3319" width="9" style="155"/>
    <col min="3320" max="3320" width="11.375" style="155" customWidth="1"/>
    <col min="3321" max="3321" width="41.125" style="155" customWidth="1"/>
    <col min="3322" max="3322" width="26" style="155" customWidth="1"/>
    <col min="3323" max="3333" width="25" style="155" customWidth="1"/>
    <col min="3334" max="3575" width="9" style="155"/>
    <col min="3576" max="3576" width="11.375" style="155" customWidth="1"/>
    <col min="3577" max="3577" width="41.125" style="155" customWidth="1"/>
    <col min="3578" max="3578" width="26" style="155" customWidth="1"/>
    <col min="3579" max="3589" width="25" style="155" customWidth="1"/>
    <col min="3590" max="3831" width="9" style="155"/>
    <col min="3832" max="3832" width="11.375" style="155" customWidth="1"/>
    <col min="3833" max="3833" width="41.125" style="155" customWidth="1"/>
    <col min="3834" max="3834" width="26" style="155" customWidth="1"/>
    <col min="3835" max="3845" width="25" style="155" customWidth="1"/>
    <col min="3846" max="4087" width="9" style="155"/>
    <col min="4088" max="4088" width="11.375" style="155" customWidth="1"/>
    <col min="4089" max="4089" width="41.125" style="155" customWidth="1"/>
    <col min="4090" max="4090" width="26" style="155" customWidth="1"/>
    <col min="4091" max="4101" width="25" style="155" customWidth="1"/>
    <col min="4102" max="4343" width="9" style="155"/>
    <col min="4344" max="4344" width="11.375" style="155" customWidth="1"/>
    <col min="4345" max="4345" width="41.125" style="155" customWidth="1"/>
    <col min="4346" max="4346" width="26" style="155" customWidth="1"/>
    <col min="4347" max="4357" width="25" style="155" customWidth="1"/>
    <col min="4358" max="4599" width="9" style="155"/>
    <col min="4600" max="4600" width="11.375" style="155" customWidth="1"/>
    <col min="4601" max="4601" width="41.125" style="155" customWidth="1"/>
    <col min="4602" max="4602" width="26" style="155" customWidth="1"/>
    <col min="4603" max="4613" width="25" style="155" customWidth="1"/>
    <col min="4614" max="4855" width="9" style="155"/>
    <col min="4856" max="4856" width="11.375" style="155" customWidth="1"/>
    <col min="4857" max="4857" width="41.125" style="155" customWidth="1"/>
    <col min="4858" max="4858" width="26" style="155" customWidth="1"/>
    <col min="4859" max="4869" width="25" style="155" customWidth="1"/>
    <col min="4870" max="5111" width="9" style="155"/>
    <col min="5112" max="5112" width="11.375" style="155" customWidth="1"/>
    <col min="5113" max="5113" width="41.125" style="155" customWidth="1"/>
    <col min="5114" max="5114" width="26" style="155" customWidth="1"/>
    <col min="5115" max="5125" width="25" style="155" customWidth="1"/>
    <col min="5126" max="5367" width="9" style="155"/>
    <col min="5368" max="5368" width="11.375" style="155" customWidth="1"/>
    <col min="5369" max="5369" width="41.125" style="155" customWidth="1"/>
    <col min="5370" max="5370" width="26" style="155" customWidth="1"/>
    <col min="5371" max="5381" width="25" style="155" customWidth="1"/>
    <col min="5382" max="5623" width="9" style="155"/>
    <col min="5624" max="5624" width="11.375" style="155" customWidth="1"/>
    <col min="5625" max="5625" width="41.125" style="155" customWidth="1"/>
    <col min="5626" max="5626" width="26" style="155" customWidth="1"/>
    <col min="5627" max="5637" width="25" style="155" customWidth="1"/>
    <col min="5638" max="5879" width="9" style="155"/>
    <col min="5880" max="5880" width="11.375" style="155" customWidth="1"/>
    <col min="5881" max="5881" width="41.125" style="155" customWidth="1"/>
    <col min="5882" max="5882" width="26" style="155" customWidth="1"/>
    <col min="5883" max="5893" width="25" style="155" customWidth="1"/>
    <col min="5894" max="6135" width="9" style="155"/>
    <col min="6136" max="6136" width="11.375" style="155" customWidth="1"/>
    <col min="6137" max="6137" width="41.125" style="155" customWidth="1"/>
    <col min="6138" max="6138" width="26" style="155" customWidth="1"/>
    <col min="6139" max="6149" width="25" style="155" customWidth="1"/>
    <col min="6150" max="6391" width="9" style="155"/>
    <col min="6392" max="6392" width="11.375" style="155" customWidth="1"/>
    <col min="6393" max="6393" width="41.125" style="155" customWidth="1"/>
    <col min="6394" max="6394" width="26" style="155" customWidth="1"/>
    <col min="6395" max="6405" width="25" style="155" customWidth="1"/>
    <col min="6406" max="6647" width="9" style="155"/>
    <col min="6648" max="6648" width="11.375" style="155" customWidth="1"/>
    <col min="6649" max="6649" width="41.125" style="155" customWidth="1"/>
    <col min="6650" max="6650" width="26" style="155" customWidth="1"/>
    <col min="6651" max="6661" width="25" style="155" customWidth="1"/>
    <col min="6662" max="6903" width="9" style="155"/>
    <col min="6904" max="6904" width="11.375" style="155" customWidth="1"/>
    <col min="6905" max="6905" width="41.125" style="155" customWidth="1"/>
    <col min="6906" max="6906" width="26" style="155" customWidth="1"/>
    <col min="6907" max="6917" width="25" style="155" customWidth="1"/>
    <col min="6918" max="7159" width="9" style="155"/>
    <col min="7160" max="7160" width="11.375" style="155" customWidth="1"/>
    <col min="7161" max="7161" width="41.125" style="155" customWidth="1"/>
    <col min="7162" max="7162" width="26" style="155" customWidth="1"/>
    <col min="7163" max="7173" width="25" style="155" customWidth="1"/>
    <col min="7174" max="7415" width="9" style="155"/>
    <col min="7416" max="7416" width="11.375" style="155" customWidth="1"/>
    <col min="7417" max="7417" width="41.125" style="155" customWidth="1"/>
    <col min="7418" max="7418" width="26" style="155" customWidth="1"/>
    <col min="7419" max="7429" width="25" style="155" customWidth="1"/>
    <col min="7430" max="7671" width="9" style="155"/>
    <col min="7672" max="7672" width="11.375" style="155" customWidth="1"/>
    <col min="7673" max="7673" width="41.125" style="155" customWidth="1"/>
    <col min="7674" max="7674" width="26" style="155" customWidth="1"/>
    <col min="7675" max="7685" width="25" style="155" customWidth="1"/>
    <col min="7686" max="7927" width="9" style="155"/>
    <col min="7928" max="7928" width="11.375" style="155" customWidth="1"/>
    <col min="7929" max="7929" width="41.125" style="155" customWidth="1"/>
    <col min="7930" max="7930" width="26" style="155" customWidth="1"/>
    <col min="7931" max="7941" width="25" style="155" customWidth="1"/>
    <col min="7942" max="8183" width="9" style="155"/>
    <col min="8184" max="8184" width="11.375" style="155" customWidth="1"/>
    <col min="8185" max="8185" width="41.125" style="155" customWidth="1"/>
    <col min="8186" max="8186" width="26" style="155" customWidth="1"/>
    <col min="8187" max="8197" width="25" style="155" customWidth="1"/>
    <col min="8198" max="8439" width="9" style="155"/>
    <col min="8440" max="8440" width="11.375" style="155" customWidth="1"/>
    <col min="8441" max="8441" width="41.125" style="155" customWidth="1"/>
    <col min="8442" max="8442" width="26" style="155" customWidth="1"/>
    <col min="8443" max="8453" width="25" style="155" customWidth="1"/>
    <col min="8454" max="8695" width="9" style="155"/>
    <col min="8696" max="8696" width="11.375" style="155" customWidth="1"/>
    <col min="8697" max="8697" width="41.125" style="155" customWidth="1"/>
    <col min="8698" max="8698" width="26" style="155" customWidth="1"/>
    <col min="8699" max="8709" width="25" style="155" customWidth="1"/>
    <col min="8710" max="8951" width="9" style="155"/>
    <col min="8952" max="8952" width="11.375" style="155" customWidth="1"/>
    <col min="8953" max="8953" width="41.125" style="155" customWidth="1"/>
    <col min="8954" max="8954" width="26" style="155" customWidth="1"/>
    <col min="8955" max="8965" width="25" style="155" customWidth="1"/>
    <col min="8966" max="9207" width="9" style="155"/>
    <col min="9208" max="9208" width="11.375" style="155" customWidth="1"/>
    <col min="9209" max="9209" width="41.125" style="155" customWidth="1"/>
    <col min="9210" max="9210" width="26" style="155" customWidth="1"/>
    <col min="9211" max="9221" width="25" style="155" customWidth="1"/>
    <col min="9222" max="9463" width="9" style="155"/>
    <col min="9464" max="9464" width="11.375" style="155" customWidth="1"/>
    <col min="9465" max="9465" width="41.125" style="155" customWidth="1"/>
    <col min="9466" max="9466" width="26" style="155" customWidth="1"/>
    <col min="9467" max="9477" width="25" style="155" customWidth="1"/>
    <col min="9478" max="9719" width="9" style="155"/>
    <col min="9720" max="9720" width="11.375" style="155" customWidth="1"/>
    <col min="9721" max="9721" width="41.125" style="155" customWidth="1"/>
    <col min="9722" max="9722" width="26" style="155" customWidth="1"/>
    <col min="9723" max="9733" width="25" style="155" customWidth="1"/>
    <col min="9734" max="9975" width="9" style="155"/>
    <col min="9976" max="9976" width="11.375" style="155" customWidth="1"/>
    <col min="9977" max="9977" width="41.125" style="155" customWidth="1"/>
    <col min="9978" max="9978" width="26" style="155" customWidth="1"/>
    <col min="9979" max="9989" width="25" style="155" customWidth="1"/>
    <col min="9990" max="10231" width="9" style="155"/>
    <col min="10232" max="10232" width="11.375" style="155" customWidth="1"/>
    <col min="10233" max="10233" width="41.125" style="155" customWidth="1"/>
    <col min="10234" max="10234" width="26" style="155" customWidth="1"/>
    <col min="10235" max="10245" width="25" style="155" customWidth="1"/>
    <col min="10246" max="10487" width="9" style="155"/>
    <col min="10488" max="10488" width="11.375" style="155" customWidth="1"/>
    <col min="10489" max="10489" width="41.125" style="155" customWidth="1"/>
    <col min="10490" max="10490" width="26" style="155" customWidth="1"/>
    <col min="10491" max="10501" width="25" style="155" customWidth="1"/>
    <col min="10502" max="10743" width="9" style="155"/>
    <col min="10744" max="10744" width="11.375" style="155" customWidth="1"/>
    <col min="10745" max="10745" width="41.125" style="155" customWidth="1"/>
    <col min="10746" max="10746" width="26" style="155" customWidth="1"/>
    <col min="10747" max="10757" width="25" style="155" customWidth="1"/>
    <col min="10758" max="10999" width="9" style="155"/>
    <col min="11000" max="11000" width="11.375" style="155" customWidth="1"/>
    <col min="11001" max="11001" width="41.125" style="155" customWidth="1"/>
    <col min="11002" max="11002" width="26" style="155" customWidth="1"/>
    <col min="11003" max="11013" width="25" style="155" customWidth="1"/>
    <col min="11014" max="11255" width="9" style="155"/>
    <col min="11256" max="11256" width="11.375" style="155" customWidth="1"/>
    <col min="11257" max="11257" width="41.125" style="155" customWidth="1"/>
    <col min="11258" max="11258" width="26" style="155" customWidth="1"/>
    <col min="11259" max="11269" width="25" style="155" customWidth="1"/>
    <col min="11270" max="11511" width="9" style="155"/>
    <col min="11512" max="11512" width="11.375" style="155" customWidth="1"/>
    <col min="11513" max="11513" width="41.125" style="155" customWidth="1"/>
    <col min="11514" max="11514" width="26" style="155" customWidth="1"/>
    <col min="11515" max="11525" width="25" style="155" customWidth="1"/>
    <col min="11526" max="11767" width="9" style="155"/>
    <col min="11768" max="11768" width="11.375" style="155" customWidth="1"/>
    <col min="11769" max="11769" width="41.125" style="155" customWidth="1"/>
    <col min="11770" max="11770" width="26" style="155" customWidth="1"/>
    <col min="11771" max="11781" width="25" style="155" customWidth="1"/>
    <col min="11782" max="12023" width="9" style="155"/>
    <col min="12024" max="12024" width="11.375" style="155" customWidth="1"/>
    <col min="12025" max="12025" width="41.125" style="155" customWidth="1"/>
    <col min="12026" max="12026" width="26" style="155" customWidth="1"/>
    <col min="12027" max="12037" width="25" style="155" customWidth="1"/>
    <col min="12038" max="12279" width="9" style="155"/>
    <col min="12280" max="12280" width="11.375" style="155" customWidth="1"/>
    <col min="12281" max="12281" width="41.125" style="155" customWidth="1"/>
    <col min="12282" max="12282" width="26" style="155" customWidth="1"/>
    <col min="12283" max="12293" width="25" style="155" customWidth="1"/>
    <col min="12294" max="12535" width="9" style="155"/>
    <col min="12536" max="12536" width="11.375" style="155" customWidth="1"/>
    <col min="12537" max="12537" width="41.125" style="155" customWidth="1"/>
    <col min="12538" max="12538" width="26" style="155" customWidth="1"/>
    <col min="12539" max="12549" width="25" style="155" customWidth="1"/>
    <col min="12550" max="12791" width="9" style="155"/>
    <col min="12792" max="12792" width="11.375" style="155" customWidth="1"/>
    <col min="12793" max="12793" width="41.125" style="155" customWidth="1"/>
    <col min="12794" max="12794" width="26" style="155" customWidth="1"/>
    <col min="12795" max="12805" width="25" style="155" customWidth="1"/>
    <col min="12806" max="13047" width="9" style="155"/>
    <col min="13048" max="13048" width="11.375" style="155" customWidth="1"/>
    <col min="13049" max="13049" width="41.125" style="155" customWidth="1"/>
    <col min="13050" max="13050" width="26" style="155" customWidth="1"/>
    <col min="13051" max="13061" width="25" style="155" customWidth="1"/>
    <col min="13062" max="13303" width="9" style="155"/>
    <col min="13304" max="13304" width="11.375" style="155" customWidth="1"/>
    <col min="13305" max="13305" width="41.125" style="155" customWidth="1"/>
    <col min="13306" max="13306" width="26" style="155" customWidth="1"/>
    <col min="13307" max="13317" width="25" style="155" customWidth="1"/>
    <col min="13318" max="13559" width="9" style="155"/>
    <col min="13560" max="13560" width="11.375" style="155" customWidth="1"/>
    <col min="13561" max="13561" width="41.125" style="155" customWidth="1"/>
    <col min="13562" max="13562" width="26" style="155" customWidth="1"/>
    <col min="13563" max="13573" width="25" style="155" customWidth="1"/>
    <col min="13574" max="13815" width="9" style="155"/>
    <col min="13816" max="13816" width="11.375" style="155" customWidth="1"/>
    <col min="13817" max="13817" width="41.125" style="155" customWidth="1"/>
    <col min="13818" max="13818" width="26" style="155" customWidth="1"/>
    <col min="13819" max="13829" width="25" style="155" customWidth="1"/>
    <col min="13830" max="14071" width="9" style="155"/>
    <col min="14072" max="14072" width="11.375" style="155" customWidth="1"/>
    <col min="14073" max="14073" width="41.125" style="155" customWidth="1"/>
    <col min="14074" max="14074" width="26" style="155" customWidth="1"/>
    <col min="14075" max="14085" width="25" style="155" customWidth="1"/>
    <col min="14086" max="14327" width="9" style="155"/>
    <col min="14328" max="14328" width="11.375" style="155" customWidth="1"/>
    <col min="14329" max="14329" width="41.125" style="155" customWidth="1"/>
    <col min="14330" max="14330" width="26" style="155" customWidth="1"/>
    <col min="14331" max="14341" width="25" style="155" customWidth="1"/>
    <col min="14342" max="14583" width="9" style="155"/>
    <col min="14584" max="14584" width="11.375" style="155" customWidth="1"/>
    <col min="14585" max="14585" width="41.125" style="155" customWidth="1"/>
    <col min="14586" max="14586" width="26" style="155" customWidth="1"/>
    <col min="14587" max="14597" width="25" style="155" customWidth="1"/>
    <col min="14598" max="14839" width="9" style="155"/>
    <col min="14840" max="14840" width="11.375" style="155" customWidth="1"/>
    <col min="14841" max="14841" width="41.125" style="155" customWidth="1"/>
    <col min="14842" max="14842" width="26" style="155" customWidth="1"/>
    <col min="14843" max="14853" width="25" style="155" customWidth="1"/>
    <col min="14854" max="15095" width="9" style="155"/>
    <col min="15096" max="15096" width="11.375" style="155" customWidth="1"/>
    <col min="15097" max="15097" width="41.125" style="155" customWidth="1"/>
    <col min="15098" max="15098" width="26" style="155" customWidth="1"/>
    <col min="15099" max="15109" width="25" style="155" customWidth="1"/>
    <col min="15110" max="15351" width="9" style="155"/>
    <col min="15352" max="15352" width="11.375" style="155" customWidth="1"/>
    <col min="15353" max="15353" width="41.125" style="155" customWidth="1"/>
    <col min="15354" max="15354" width="26" style="155" customWidth="1"/>
    <col min="15355" max="15365" width="25" style="155" customWidth="1"/>
    <col min="15366" max="15607" width="9" style="155"/>
    <col min="15608" max="15608" width="11.375" style="155" customWidth="1"/>
    <col min="15609" max="15609" width="41.125" style="155" customWidth="1"/>
    <col min="15610" max="15610" width="26" style="155" customWidth="1"/>
    <col min="15611" max="15621" width="25" style="155" customWidth="1"/>
    <col min="15622" max="15863" width="9" style="155"/>
    <col min="15864" max="15864" width="11.375" style="155" customWidth="1"/>
    <col min="15865" max="15865" width="41.125" style="155" customWidth="1"/>
    <col min="15866" max="15866" width="26" style="155" customWidth="1"/>
    <col min="15867" max="15877" width="25" style="155" customWidth="1"/>
    <col min="15878" max="16119" width="9" style="155"/>
    <col min="16120" max="16120" width="11.375" style="155" customWidth="1"/>
    <col min="16121" max="16121" width="41.125" style="155" customWidth="1"/>
    <col min="16122" max="16122" width="26" style="155" customWidth="1"/>
    <col min="16123" max="16133" width="25" style="155" customWidth="1"/>
    <col min="16134" max="16384" width="9" style="155"/>
  </cols>
  <sheetData>
    <row r="1" spans="1:3" ht="19.5" customHeight="1">
      <c r="A1" s="154" t="s">
        <v>1651</v>
      </c>
      <c r="B1" s="154"/>
      <c r="C1" s="154"/>
    </row>
    <row r="2" spans="1:3" ht="52.5" customHeight="1">
      <c r="A2" s="302" t="s">
        <v>1663</v>
      </c>
      <c r="B2" s="303"/>
      <c r="C2" s="303"/>
    </row>
    <row r="3" spans="1:3" ht="16.5" customHeight="1">
      <c r="A3" s="178"/>
      <c r="B3" s="178"/>
      <c r="C3" s="156" t="s">
        <v>935</v>
      </c>
    </row>
    <row r="4" spans="1:3" ht="23.25" customHeight="1">
      <c r="A4" s="179" t="s">
        <v>936</v>
      </c>
      <c r="B4" s="179" t="s">
        <v>64</v>
      </c>
      <c r="C4" s="95" t="s">
        <v>1131</v>
      </c>
    </row>
    <row r="5" spans="1:3" ht="18.75" customHeight="1">
      <c r="A5" s="179"/>
      <c r="B5" s="179" t="s">
        <v>76</v>
      </c>
      <c r="C5" s="93">
        <f>SUM(C6,C11,C22,C30,C37,C41,C44,C48,C51,C57,C60,C65,C68,C73,C76)</f>
        <v>135025</v>
      </c>
    </row>
    <row r="6" spans="1:3" ht="18.75" customHeight="1">
      <c r="A6" s="180">
        <v>501</v>
      </c>
      <c r="B6" s="180" t="s">
        <v>937</v>
      </c>
      <c r="C6" s="147">
        <f>SUM(C7:C10)</f>
        <v>13075</v>
      </c>
    </row>
    <row r="7" spans="1:3" s="154" customFormat="1" ht="18.75" customHeight="1">
      <c r="A7" s="181" t="s">
        <v>938</v>
      </c>
      <c r="B7" s="182" t="s">
        <v>939</v>
      </c>
      <c r="C7" s="147">
        <v>6325</v>
      </c>
    </row>
    <row r="8" spans="1:3" s="154" customFormat="1" ht="18.75" customHeight="1">
      <c r="A8" s="181" t="s">
        <v>940</v>
      </c>
      <c r="B8" s="182" t="s">
        <v>941</v>
      </c>
      <c r="C8" s="147">
        <v>5510</v>
      </c>
    </row>
    <row r="9" spans="1:3" ht="18.75" customHeight="1">
      <c r="A9" s="181" t="s">
        <v>942</v>
      </c>
      <c r="B9" s="182" t="s">
        <v>943</v>
      </c>
      <c r="C9" s="147">
        <v>328</v>
      </c>
    </row>
    <row r="10" spans="1:3" ht="16.5" customHeight="1">
      <c r="A10" s="181" t="s">
        <v>944</v>
      </c>
      <c r="B10" s="182" t="s">
        <v>945</v>
      </c>
      <c r="C10" s="147">
        <v>912</v>
      </c>
    </row>
    <row r="11" spans="1:3" ht="18.75" customHeight="1">
      <c r="A11" s="181" t="s">
        <v>946</v>
      </c>
      <c r="B11" s="183" t="s">
        <v>947</v>
      </c>
      <c r="C11" s="147">
        <f>SUM(C12:C21)</f>
        <v>9772</v>
      </c>
    </row>
    <row r="12" spans="1:3" ht="18.75" customHeight="1">
      <c r="A12" s="181" t="s">
        <v>948</v>
      </c>
      <c r="B12" s="182" t="s">
        <v>949</v>
      </c>
      <c r="C12" s="147">
        <v>5193</v>
      </c>
    </row>
    <row r="13" spans="1:3" ht="18.75" customHeight="1">
      <c r="A13" s="181" t="s">
        <v>950</v>
      </c>
      <c r="B13" s="182" t="s">
        <v>951</v>
      </c>
      <c r="C13" s="147">
        <v>40</v>
      </c>
    </row>
    <row r="14" spans="1:3" ht="18.75" customHeight="1">
      <c r="A14" s="181" t="s">
        <v>952</v>
      </c>
      <c r="B14" s="182" t="s">
        <v>953</v>
      </c>
      <c r="C14" s="147">
        <v>206</v>
      </c>
    </row>
    <row r="15" spans="1:3" ht="18.75" customHeight="1">
      <c r="A15" s="181" t="s">
        <v>954</v>
      </c>
      <c r="B15" s="182" t="s">
        <v>955</v>
      </c>
      <c r="C15" s="147">
        <v>40</v>
      </c>
    </row>
    <row r="16" spans="1:3" ht="18.75" customHeight="1">
      <c r="A16" s="181" t="s">
        <v>956</v>
      </c>
      <c r="B16" s="182" t="s">
        <v>957</v>
      </c>
      <c r="C16" s="147">
        <v>2929</v>
      </c>
    </row>
    <row r="17" spans="1:3" ht="18.75" customHeight="1">
      <c r="A17" s="181" t="s">
        <v>958</v>
      </c>
      <c r="B17" s="182" t="s">
        <v>959</v>
      </c>
      <c r="C17" s="147"/>
    </row>
    <row r="18" spans="1:3" s="154" customFormat="1" ht="18.75" customHeight="1">
      <c r="A18" s="181" t="s">
        <v>960</v>
      </c>
      <c r="B18" s="182" t="s">
        <v>961</v>
      </c>
      <c r="C18" s="147">
        <v>28</v>
      </c>
    </row>
    <row r="19" spans="1:3" ht="18.75" customHeight="1">
      <c r="A19" s="181" t="s">
        <v>962</v>
      </c>
      <c r="B19" s="182" t="s">
        <v>963</v>
      </c>
      <c r="C19" s="147">
        <v>287</v>
      </c>
    </row>
    <row r="20" spans="1:3" ht="18.75" customHeight="1">
      <c r="A20" s="181" t="s">
        <v>964</v>
      </c>
      <c r="B20" s="182" t="s">
        <v>965</v>
      </c>
      <c r="C20" s="147">
        <v>53</v>
      </c>
    </row>
    <row r="21" spans="1:3" ht="18.75" customHeight="1">
      <c r="A21" s="181" t="s">
        <v>966</v>
      </c>
      <c r="B21" s="182" t="s">
        <v>967</v>
      </c>
      <c r="C21" s="147">
        <v>996</v>
      </c>
    </row>
    <row r="22" spans="1:3" ht="18.75" customHeight="1">
      <c r="A22" s="181" t="s">
        <v>968</v>
      </c>
      <c r="B22" s="183" t="s">
        <v>969</v>
      </c>
      <c r="C22" s="147">
        <f>SUM(C23:C29)</f>
        <v>630</v>
      </c>
    </row>
    <row r="23" spans="1:3" ht="16.5" customHeight="1">
      <c r="A23" s="181" t="s">
        <v>970</v>
      </c>
      <c r="B23" s="182" t="s">
        <v>971</v>
      </c>
      <c r="C23" s="147">
        <v>522</v>
      </c>
    </row>
    <row r="24" spans="1:3" ht="16.5" customHeight="1">
      <c r="A24" s="181" t="s">
        <v>972</v>
      </c>
      <c r="B24" s="182" t="s">
        <v>973</v>
      </c>
      <c r="C24" s="147"/>
    </row>
    <row r="25" spans="1:3" s="154" customFormat="1" ht="16.5" customHeight="1">
      <c r="A25" s="181" t="s">
        <v>974</v>
      </c>
      <c r="B25" s="182" t="s">
        <v>975</v>
      </c>
      <c r="C25" s="147"/>
    </row>
    <row r="26" spans="1:3" ht="16.5" customHeight="1">
      <c r="A26" s="181" t="s">
        <v>976</v>
      </c>
      <c r="B26" s="182" t="s">
        <v>977</v>
      </c>
      <c r="C26" s="147">
        <v>26</v>
      </c>
    </row>
    <row r="27" spans="1:3" ht="18.75" customHeight="1">
      <c r="A27" s="181" t="s">
        <v>978</v>
      </c>
      <c r="B27" s="182" t="s">
        <v>979</v>
      </c>
      <c r="C27" s="147">
        <v>42</v>
      </c>
    </row>
    <row r="28" spans="1:3" ht="16.5" customHeight="1">
      <c r="A28" s="181" t="s">
        <v>980</v>
      </c>
      <c r="B28" s="182" t="s">
        <v>981</v>
      </c>
      <c r="C28" s="147"/>
    </row>
    <row r="29" spans="1:3" s="154" customFormat="1" ht="18.75" customHeight="1">
      <c r="A29" s="181" t="s">
        <v>982</v>
      </c>
      <c r="B29" s="182" t="s">
        <v>983</v>
      </c>
      <c r="C29" s="147">
        <v>40</v>
      </c>
    </row>
    <row r="30" spans="1:3" s="154" customFormat="1" ht="18.75" customHeight="1">
      <c r="A30" s="181" t="s">
        <v>984</v>
      </c>
      <c r="B30" s="183" t="s">
        <v>985</v>
      </c>
      <c r="C30" s="147">
        <f>SUM(C31:C36)</f>
        <v>3212</v>
      </c>
    </row>
    <row r="31" spans="1:3" ht="18.75" customHeight="1">
      <c r="A31" s="181" t="s">
        <v>986</v>
      </c>
      <c r="B31" s="182" t="s">
        <v>971</v>
      </c>
      <c r="C31" s="147">
        <v>2060</v>
      </c>
    </row>
    <row r="32" spans="1:3" ht="16.5" customHeight="1">
      <c r="A32" s="181" t="s">
        <v>987</v>
      </c>
      <c r="B32" s="182" t="s">
        <v>973</v>
      </c>
      <c r="C32" s="147">
        <v>431</v>
      </c>
    </row>
    <row r="33" spans="1:3" ht="16.5" customHeight="1">
      <c r="A33" s="181" t="s">
        <v>988</v>
      </c>
      <c r="B33" s="182" t="s">
        <v>975</v>
      </c>
      <c r="C33" s="147"/>
    </row>
    <row r="34" spans="1:3" ht="16.5" customHeight="1">
      <c r="A34" s="181" t="s">
        <v>989</v>
      </c>
      <c r="B34" s="182" t="s">
        <v>979</v>
      </c>
      <c r="C34" s="147">
        <v>631</v>
      </c>
    </row>
    <row r="35" spans="1:3" ht="16.5" customHeight="1">
      <c r="A35" s="181" t="s">
        <v>990</v>
      </c>
      <c r="B35" s="182" t="s">
        <v>981</v>
      </c>
      <c r="C35" s="147">
        <v>90</v>
      </c>
    </row>
    <row r="36" spans="1:3" ht="18.75" customHeight="1">
      <c r="A36" s="181" t="s">
        <v>991</v>
      </c>
      <c r="B36" s="182" t="s">
        <v>983</v>
      </c>
      <c r="C36" s="147"/>
    </row>
    <row r="37" spans="1:3" ht="18.75" customHeight="1">
      <c r="A37" s="181" t="s">
        <v>992</v>
      </c>
      <c r="B37" s="183" t="s">
        <v>993</v>
      </c>
      <c r="C37" s="147">
        <f>SUM(C38:C40)</f>
        <v>35029</v>
      </c>
    </row>
    <row r="38" spans="1:3" ht="18.75" customHeight="1">
      <c r="A38" s="181" t="s">
        <v>994</v>
      </c>
      <c r="B38" s="182" t="s">
        <v>995</v>
      </c>
      <c r="C38" s="147">
        <v>27475</v>
      </c>
    </row>
    <row r="39" spans="1:3" ht="18.75" customHeight="1">
      <c r="A39" s="181" t="s">
        <v>996</v>
      </c>
      <c r="B39" s="182" t="s">
        <v>997</v>
      </c>
      <c r="C39" s="147">
        <v>7554</v>
      </c>
    </row>
    <row r="40" spans="1:3" ht="16.5" customHeight="1">
      <c r="A40" s="181" t="s">
        <v>998</v>
      </c>
      <c r="B40" s="182" t="s">
        <v>999</v>
      </c>
      <c r="C40" s="147"/>
    </row>
    <row r="41" spans="1:3" ht="18.75" customHeight="1">
      <c r="A41" s="181" t="s">
        <v>1000</v>
      </c>
      <c r="B41" s="183" t="s">
        <v>1001</v>
      </c>
      <c r="C41" s="147">
        <f>SUM(C42:C43)</f>
        <v>12629</v>
      </c>
    </row>
    <row r="42" spans="1:3" ht="18.75" customHeight="1">
      <c r="A42" s="181" t="s">
        <v>1002</v>
      </c>
      <c r="B42" s="182" t="s">
        <v>1003</v>
      </c>
      <c r="C42" s="147">
        <v>10899</v>
      </c>
    </row>
    <row r="43" spans="1:3" ht="16.5" customHeight="1">
      <c r="A43" s="181" t="s">
        <v>1004</v>
      </c>
      <c r="B43" s="182" t="s">
        <v>1005</v>
      </c>
      <c r="C43" s="147">
        <v>1730</v>
      </c>
    </row>
    <row r="44" spans="1:3" ht="16.5" customHeight="1">
      <c r="A44" s="181" t="s">
        <v>1006</v>
      </c>
      <c r="B44" s="183" t="s">
        <v>1007</v>
      </c>
      <c r="C44" s="147">
        <f>SUM(C45:C47)</f>
        <v>13839</v>
      </c>
    </row>
    <row r="45" spans="1:3" ht="16.5" customHeight="1">
      <c r="A45" s="181" t="s">
        <v>1008</v>
      </c>
      <c r="B45" s="182" t="s">
        <v>1009</v>
      </c>
      <c r="C45" s="147">
        <v>3700</v>
      </c>
    </row>
    <row r="46" spans="1:3" ht="16.5" customHeight="1">
      <c r="A46" s="181" t="s">
        <v>1010</v>
      </c>
      <c r="B46" s="182" t="s">
        <v>1011</v>
      </c>
      <c r="C46" s="147"/>
    </row>
    <row r="47" spans="1:3" ht="16.5" customHeight="1">
      <c r="A47" s="181" t="s">
        <v>1012</v>
      </c>
      <c r="B47" s="182" t="s">
        <v>1013</v>
      </c>
      <c r="C47" s="147">
        <v>10139</v>
      </c>
    </row>
    <row r="48" spans="1:3" ht="16.5" customHeight="1">
      <c r="A48" s="181" t="s">
        <v>1014</v>
      </c>
      <c r="B48" s="183" t="s">
        <v>1015</v>
      </c>
      <c r="C48" s="147">
        <f>SUM(C49:C50)</f>
        <v>6023</v>
      </c>
    </row>
    <row r="49" spans="1:3" ht="16.5" customHeight="1">
      <c r="A49" s="181" t="s">
        <v>1016</v>
      </c>
      <c r="B49" s="182" t="s">
        <v>1017</v>
      </c>
      <c r="C49" s="147"/>
    </row>
    <row r="50" spans="1:3" ht="16.5" customHeight="1">
      <c r="A50" s="181" t="s">
        <v>1018</v>
      </c>
      <c r="B50" s="182" t="s">
        <v>1019</v>
      </c>
      <c r="C50" s="147">
        <v>6023</v>
      </c>
    </row>
    <row r="51" spans="1:3" ht="18.75" customHeight="1">
      <c r="A51" s="181" t="s">
        <v>1020</v>
      </c>
      <c r="B51" s="183" t="s">
        <v>1021</v>
      </c>
      <c r="C51" s="147">
        <f>SUM(C52:C56)</f>
        <v>6340</v>
      </c>
    </row>
    <row r="52" spans="1:3" ht="18.75" customHeight="1">
      <c r="A52" s="181" t="s">
        <v>1022</v>
      </c>
      <c r="B52" s="182" t="s">
        <v>1023</v>
      </c>
      <c r="C52" s="147">
        <v>2573</v>
      </c>
    </row>
    <row r="53" spans="1:3" s="154" customFormat="1" ht="18.75" customHeight="1">
      <c r="A53" s="181" t="s">
        <v>1024</v>
      </c>
      <c r="B53" s="182" t="s">
        <v>1025</v>
      </c>
      <c r="C53" s="147">
        <v>162</v>
      </c>
    </row>
    <row r="54" spans="1:3" ht="16.5" customHeight="1">
      <c r="A54" s="181" t="s">
        <v>1026</v>
      </c>
      <c r="B54" s="182" t="s">
        <v>1027</v>
      </c>
      <c r="C54" s="147"/>
    </row>
    <row r="55" spans="1:3" ht="18.75" customHeight="1">
      <c r="A55" s="181" t="s">
        <v>1028</v>
      </c>
      <c r="B55" s="182" t="s">
        <v>1029</v>
      </c>
      <c r="C55" s="147">
        <v>1600</v>
      </c>
    </row>
    <row r="56" spans="1:3" ht="16.5" customHeight="1">
      <c r="A56" s="181" t="s">
        <v>1030</v>
      </c>
      <c r="B56" s="182" t="s">
        <v>1031</v>
      </c>
      <c r="C56" s="147">
        <v>2005</v>
      </c>
    </row>
    <row r="57" spans="1:3" ht="16.5" customHeight="1">
      <c r="A57" s="181" t="s">
        <v>1032</v>
      </c>
      <c r="B57" s="183" t="s">
        <v>1033</v>
      </c>
      <c r="C57" s="147">
        <f>SUM(C58:C59)</f>
        <v>803</v>
      </c>
    </row>
    <row r="58" spans="1:3" ht="16.5" customHeight="1">
      <c r="A58" s="181" t="s">
        <v>1034</v>
      </c>
      <c r="B58" s="182" t="s">
        <v>1035</v>
      </c>
      <c r="C58" s="147">
        <v>803</v>
      </c>
    </row>
    <row r="59" spans="1:3" ht="16.5" customHeight="1">
      <c r="A59" s="181" t="s">
        <v>1036</v>
      </c>
      <c r="B59" s="182" t="s">
        <v>1037</v>
      </c>
      <c r="C59" s="147"/>
    </row>
    <row r="60" spans="1:3" ht="16.5" customHeight="1">
      <c r="A60" s="181" t="s">
        <v>1038</v>
      </c>
      <c r="B60" s="183" t="s">
        <v>1039</v>
      </c>
      <c r="C60" s="147">
        <f>SUM(C61:C64)</f>
        <v>1322</v>
      </c>
    </row>
    <row r="61" spans="1:3" ht="16.5" customHeight="1">
      <c r="A61" s="181" t="s">
        <v>1040</v>
      </c>
      <c r="B61" s="182" t="s">
        <v>1041</v>
      </c>
      <c r="C61" s="147">
        <v>1322</v>
      </c>
    </row>
    <row r="62" spans="1:3" ht="16.5" customHeight="1">
      <c r="A62" s="181" t="s">
        <v>1042</v>
      </c>
      <c r="B62" s="182" t="s">
        <v>1043</v>
      </c>
      <c r="C62" s="147"/>
    </row>
    <row r="63" spans="1:3" ht="16.5" customHeight="1">
      <c r="A63" s="181" t="s">
        <v>1044</v>
      </c>
      <c r="B63" s="182" t="s">
        <v>1045</v>
      </c>
      <c r="C63" s="147"/>
    </row>
    <row r="64" spans="1:3" ht="16.5" customHeight="1">
      <c r="A64" s="181" t="s">
        <v>1046</v>
      </c>
      <c r="B64" s="182" t="s">
        <v>1047</v>
      </c>
      <c r="C64" s="147"/>
    </row>
    <row r="65" spans="1:3" ht="16.5" customHeight="1">
      <c r="A65" s="181" t="s">
        <v>1048</v>
      </c>
      <c r="B65" s="183" t="s">
        <v>1049</v>
      </c>
      <c r="C65" s="147">
        <f>SUM(C66:C67)</f>
        <v>906</v>
      </c>
    </row>
    <row r="66" spans="1:3" ht="16.5" customHeight="1">
      <c r="A66" s="181" t="s">
        <v>1050</v>
      </c>
      <c r="B66" s="182" t="s">
        <v>1051</v>
      </c>
      <c r="C66" s="147">
        <v>906</v>
      </c>
    </row>
    <row r="67" spans="1:3" ht="17.25" customHeight="1">
      <c r="A67" s="181" t="s">
        <v>1052</v>
      </c>
      <c r="B67" s="182" t="s">
        <v>1053</v>
      </c>
      <c r="C67" s="147"/>
    </row>
    <row r="68" spans="1:3" ht="17.25" customHeight="1">
      <c r="A68" s="181" t="s">
        <v>1054</v>
      </c>
      <c r="B68" s="183" t="s">
        <v>1055</v>
      </c>
      <c r="C68" s="147">
        <f>SUM(C69:C72)</f>
        <v>0</v>
      </c>
    </row>
    <row r="69" spans="1:3" ht="17.25" customHeight="1">
      <c r="A69" s="181" t="s">
        <v>1056</v>
      </c>
      <c r="B69" s="182" t="s">
        <v>1057</v>
      </c>
      <c r="C69" s="147"/>
    </row>
    <row r="70" spans="1:3" ht="17.25" customHeight="1">
      <c r="A70" s="181" t="s">
        <v>1058</v>
      </c>
      <c r="B70" s="182" t="s">
        <v>49</v>
      </c>
      <c r="C70" s="147"/>
    </row>
    <row r="71" spans="1:3" ht="17.25" customHeight="1">
      <c r="A71" s="181" t="s">
        <v>1059</v>
      </c>
      <c r="B71" s="182" t="s">
        <v>1060</v>
      </c>
      <c r="C71" s="147"/>
    </row>
    <row r="72" spans="1:3" ht="17.25" customHeight="1">
      <c r="A72" s="181" t="s">
        <v>1061</v>
      </c>
      <c r="B72" s="182" t="s">
        <v>1062</v>
      </c>
      <c r="C72" s="147"/>
    </row>
    <row r="73" spans="1:3" ht="17.25" customHeight="1">
      <c r="A73" s="181" t="s">
        <v>1063</v>
      </c>
      <c r="B73" s="183" t="s">
        <v>1064</v>
      </c>
      <c r="C73" s="147">
        <f>SUM(C74:C75)</f>
        <v>8198</v>
      </c>
    </row>
    <row r="74" spans="1:3" ht="17.25" customHeight="1">
      <c r="A74" s="181" t="s">
        <v>1065</v>
      </c>
      <c r="B74" s="183" t="s">
        <v>52</v>
      </c>
      <c r="C74" s="147">
        <v>3900</v>
      </c>
    </row>
    <row r="75" spans="1:3" ht="17.25" customHeight="1">
      <c r="A75" s="181" t="s">
        <v>1066</v>
      </c>
      <c r="B75" s="183" t="s">
        <v>1067</v>
      </c>
      <c r="C75" s="147">
        <v>4298</v>
      </c>
    </row>
    <row r="76" spans="1:3" ht="17.25" customHeight="1">
      <c r="A76" s="181" t="s">
        <v>1068</v>
      </c>
      <c r="B76" s="183" t="s">
        <v>54</v>
      </c>
      <c r="C76" s="147">
        <f>SUM(C77:C80)</f>
        <v>23247</v>
      </c>
    </row>
    <row r="77" spans="1:3" ht="17.25" customHeight="1">
      <c r="A77" s="181" t="s">
        <v>1069</v>
      </c>
      <c r="B77" s="183" t="s">
        <v>1070</v>
      </c>
      <c r="C77" s="147"/>
    </row>
    <row r="78" spans="1:3" ht="17.25" customHeight="1">
      <c r="A78" s="181" t="s">
        <v>1071</v>
      </c>
      <c r="B78" s="183" t="s">
        <v>1072</v>
      </c>
      <c r="C78" s="147"/>
    </row>
    <row r="79" spans="1:3" ht="17.25" customHeight="1">
      <c r="A79" s="181" t="s">
        <v>1073</v>
      </c>
      <c r="B79" s="183" t="s">
        <v>1074</v>
      </c>
      <c r="C79" s="147"/>
    </row>
    <row r="80" spans="1:3" ht="17.25" customHeight="1">
      <c r="A80" s="181" t="s">
        <v>1075</v>
      </c>
      <c r="B80" s="183" t="s">
        <v>54</v>
      </c>
      <c r="C80" s="147">
        <v>23247</v>
      </c>
    </row>
  </sheetData>
  <autoFilter ref="A4:C80">
    <extLst/>
  </autoFilter>
  <mergeCells count="1">
    <mergeCell ref="A2:C2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41" fitToHeight="104" orientation="portrait"/>
  <headerFooter>
    <oddFooter>&amp;C第&amp;P页/共&amp;N页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12"/>
  <sheetViews>
    <sheetView workbookViewId="0">
      <selection activeCell="I21" sqref="I21"/>
    </sheetView>
  </sheetViews>
  <sheetFormatPr defaultColWidth="9" defaultRowHeight="14.25"/>
  <cols>
    <col min="1" max="1" width="46.75" style="161" customWidth="1"/>
    <col min="2" max="2" width="24.25" style="161" customWidth="1"/>
    <col min="3" max="3" width="21" style="161" customWidth="1"/>
    <col min="4" max="248" width="9" style="161"/>
    <col min="249" max="249" width="51.75" style="161" customWidth="1"/>
    <col min="250" max="250" width="24.25" style="161" customWidth="1"/>
    <col min="251" max="251" width="21" style="161" customWidth="1"/>
    <col min="252" max="504" width="9" style="161"/>
    <col min="505" max="505" width="51.75" style="161" customWidth="1"/>
    <col min="506" max="506" width="24.25" style="161" customWidth="1"/>
    <col min="507" max="507" width="21" style="161" customWidth="1"/>
    <col min="508" max="760" width="9" style="161"/>
    <col min="761" max="761" width="51.75" style="161" customWidth="1"/>
    <col min="762" max="762" width="24.25" style="161" customWidth="1"/>
    <col min="763" max="763" width="21" style="161" customWidth="1"/>
    <col min="764" max="1016" width="9" style="161"/>
    <col min="1017" max="1017" width="51.75" style="161" customWidth="1"/>
    <col min="1018" max="1018" width="24.25" style="161" customWidth="1"/>
    <col min="1019" max="1019" width="21" style="161" customWidth="1"/>
    <col min="1020" max="1272" width="9" style="161"/>
    <col min="1273" max="1273" width="51.75" style="161" customWidth="1"/>
    <col min="1274" max="1274" width="24.25" style="161" customWidth="1"/>
    <col min="1275" max="1275" width="21" style="161" customWidth="1"/>
    <col min="1276" max="1528" width="9" style="161"/>
    <col min="1529" max="1529" width="51.75" style="161" customWidth="1"/>
    <col min="1530" max="1530" width="24.25" style="161" customWidth="1"/>
    <col min="1531" max="1531" width="21" style="161" customWidth="1"/>
    <col min="1532" max="1784" width="9" style="161"/>
    <col min="1785" max="1785" width="51.75" style="161" customWidth="1"/>
    <col min="1786" max="1786" width="24.25" style="161" customWidth="1"/>
    <col min="1787" max="1787" width="21" style="161" customWidth="1"/>
    <col min="1788" max="2040" width="9" style="161"/>
    <col min="2041" max="2041" width="51.75" style="161" customWidth="1"/>
    <col min="2042" max="2042" width="24.25" style="161" customWidth="1"/>
    <col min="2043" max="2043" width="21" style="161" customWidth="1"/>
    <col min="2044" max="2296" width="9" style="161"/>
    <col min="2297" max="2297" width="51.75" style="161" customWidth="1"/>
    <col min="2298" max="2298" width="24.25" style="161" customWidth="1"/>
    <col min="2299" max="2299" width="21" style="161" customWidth="1"/>
    <col min="2300" max="2552" width="9" style="161"/>
    <col min="2553" max="2553" width="51.75" style="161" customWidth="1"/>
    <col min="2554" max="2554" width="24.25" style="161" customWidth="1"/>
    <col min="2555" max="2555" width="21" style="161" customWidth="1"/>
    <col min="2556" max="2808" width="9" style="161"/>
    <col min="2809" max="2809" width="51.75" style="161" customWidth="1"/>
    <col min="2810" max="2810" width="24.25" style="161" customWidth="1"/>
    <col min="2811" max="2811" width="21" style="161" customWidth="1"/>
    <col min="2812" max="3064" width="9" style="161"/>
    <col min="3065" max="3065" width="51.75" style="161" customWidth="1"/>
    <col min="3066" max="3066" width="24.25" style="161" customWidth="1"/>
    <col min="3067" max="3067" width="21" style="161" customWidth="1"/>
    <col min="3068" max="3320" width="9" style="161"/>
    <col min="3321" max="3321" width="51.75" style="161" customWidth="1"/>
    <col min="3322" max="3322" width="24.25" style="161" customWidth="1"/>
    <col min="3323" max="3323" width="21" style="161" customWidth="1"/>
    <col min="3324" max="3576" width="9" style="161"/>
    <col min="3577" max="3577" width="51.75" style="161" customWidth="1"/>
    <col min="3578" max="3578" width="24.25" style="161" customWidth="1"/>
    <col min="3579" max="3579" width="21" style="161" customWidth="1"/>
    <col min="3580" max="3832" width="9" style="161"/>
    <col min="3833" max="3833" width="51.75" style="161" customWidth="1"/>
    <col min="3834" max="3834" width="24.25" style="161" customWidth="1"/>
    <col min="3835" max="3835" width="21" style="161" customWidth="1"/>
    <col min="3836" max="4088" width="9" style="161"/>
    <col min="4089" max="4089" width="51.75" style="161" customWidth="1"/>
    <col min="4090" max="4090" width="24.25" style="161" customWidth="1"/>
    <col min="4091" max="4091" width="21" style="161" customWidth="1"/>
    <col min="4092" max="4344" width="9" style="161"/>
    <col min="4345" max="4345" width="51.75" style="161" customWidth="1"/>
    <col min="4346" max="4346" width="24.25" style="161" customWidth="1"/>
    <col min="4347" max="4347" width="21" style="161" customWidth="1"/>
    <col min="4348" max="4600" width="9" style="161"/>
    <col min="4601" max="4601" width="51.75" style="161" customWidth="1"/>
    <col min="4602" max="4602" width="24.25" style="161" customWidth="1"/>
    <col min="4603" max="4603" width="21" style="161" customWidth="1"/>
    <col min="4604" max="4856" width="9" style="161"/>
    <col min="4857" max="4857" width="51.75" style="161" customWidth="1"/>
    <col min="4858" max="4858" width="24.25" style="161" customWidth="1"/>
    <col min="4859" max="4859" width="21" style="161" customWidth="1"/>
    <col min="4860" max="5112" width="9" style="161"/>
    <col min="5113" max="5113" width="51.75" style="161" customWidth="1"/>
    <col min="5114" max="5114" width="24.25" style="161" customWidth="1"/>
    <col min="5115" max="5115" width="21" style="161" customWidth="1"/>
    <col min="5116" max="5368" width="9" style="161"/>
    <col min="5369" max="5369" width="51.75" style="161" customWidth="1"/>
    <col min="5370" max="5370" width="24.25" style="161" customWidth="1"/>
    <col min="5371" max="5371" width="21" style="161" customWidth="1"/>
    <col min="5372" max="5624" width="9" style="161"/>
    <col min="5625" max="5625" width="51.75" style="161" customWidth="1"/>
    <col min="5626" max="5626" width="24.25" style="161" customWidth="1"/>
    <col min="5627" max="5627" width="21" style="161" customWidth="1"/>
    <col min="5628" max="5880" width="9" style="161"/>
    <col min="5881" max="5881" width="51.75" style="161" customWidth="1"/>
    <col min="5882" max="5882" width="24.25" style="161" customWidth="1"/>
    <col min="5883" max="5883" width="21" style="161" customWidth="1"/>
    <col min="5884" max="6136" width="9" style="161"/>
    <col min="6137" max="6137" width="51.75" style="161" customWidth="1"/>
    <col min="6138" max="6138" width="24.25" style="161" customWidth="1"/>
    <col min="6139" max="6139" width="21" style="161" customWidth="1"/>
    <col min="6140" max="6392" width="9" style="161"/>
    <col min="6393" max="6393" width="51.75" style="161" customWidth="1"/>
    <col min="6394" max="6394" width="24.25" style="161" customWidth="1"/>
    <col min="6395" max="6395" width="21" style="161" customWidth="1"/>
    <col min="6396" max="6648" width="9" style="161"/>
    <col min="6649" max="6649" width="51.75" style="161" customWidth="1"/>
    <col min="6650" max="6650" width="24.25" style="161" customWidth="1"/>
    <col min="6651" max="6651" width="21" style="161" customWidth="1"/>
    <col min="6652" max="6904" width="9" style="161"/>
    <col min="6905" max="6905" width="51.75" style="161" customWidth="1"/>
    <col min="6906" max="6906" width="24.25" style="161" customWidth="1"/>
    <col min="6907" max="6907" width="21" style="161" customWidth="1"/>
    <col min="6908" max="7160" width="9" style="161"/>
    <col min="7161" max="7161" width="51.75" style="161" customWidth="1"/>
    <col min="7162" max="7162" width="24.25" style="161" customWidth="1"/>
    <col min="7163" max="7163" width="21" style="161" customWidth="1"/>
    <col min="7164" max="7416" width="9" style="161"/>
    <col min="7417" max="7417" width="51.75" style="161" customWidth="1"/>
    <col min="7418" max="7418" width="24.25" style="161" customWidth="1"/>
    <col min="7419" max="7419" width="21" style="161" customWidth="1"/>
    <col min="7420" max="7672" width="9" style="161"/>
    <col min="7673" max="7673" width="51.75" style="161" customWidth="1"/>
    <col min="7674" max="7674" width="24.25" style="161" customWidth="1"/>
    <col min="7675" max="7675" width="21" style="161" customWidth="1"/>
    <col min="7676" max="7928" width="9" style="161"/>
    <col min="7929" max="7929" width="51.75" style="161" customWidth="1"/>
    <col min="7930" max="7930" width="24.25" style="161" customWidth="1"/>
    <col min="7931" max="7931" width="21" style="161" customWidth="1"/>
    <col min="7932" max="8184" width="9" style="161"/>
    <col min="8185" max="8185" width="51.75" style="161" customWidth="1"/>
    <col min="8186" max="8186" width="24.25" style="161" customWidth="1"/>
    <col min="8187" max="8187" width="21" style="161" customWidth="1"/>
    <col min="8188" max="8440" width="9" style="161"/>
    <col min="8441" max="8441" width="51.75" style="161" customWidth="1"/>
    <col min="8442" max="8442" width="24.25" style="161" customWidth="1"/>
    <col min="8443" max="8443" width="21" style="161" customWidth="1"/>
    <col min="8444" max="8696" width="9" style="161"/>
    <col min="8697" max="8697" width="51.75" style="161" customWidth="1"/>
    <col min="8698" max="8698" width="24.25" style="161" customWidth="1"/>
    <col min="8699" max="8699" width="21" style="161" customWidth="1"/>
    <col min="8700" max="8952" width="9" style="161"/>
    <col min="8953" max="8953" width="51.75" style="161" customWidth="1"/>
    <col min="8954" max="8954" width="24.25" style="161" customWidth="1"/>
    <col min="8955" max="8955" width="21" style="161" customWidth="1"/>
    <col min="8956" max="9208" width="9" style="161"/>
    <col min="9209" max="9209" width="51.75" style="161" customWidth="1"/>
    <col min="9210" max="9210" width="24.25" style="161" customWidth="1"/>
    <col min="9211" max="9211" width="21" style="161" customWidth="1"/>
    <col min="9212" max="9464" width="9" style="161"/>
    <col min="9465" max="9465" width="51.75" style="161" customWidth="1"/>
    <col min="9466" max="9466" width="24.25" style="161" customWidth="1"/>
    <col min="9467" max="9467" width="21" style="161" customWidth="1"/>
    <col min="9468" max="9720" width="9" style="161"/>
    <col min="9721" max="9721" width="51.75" style="161" customWidth="1"/>
    <col min="9722" max="9722" width="24.25" style="161" customWidth="1"/>
    <col min="9723" max="9723" width="21" style="161" customWidth="1"/>
    <col min="9724" max="9976" width="9" style="161"/>
    <col min="9977" max="9977" width="51.75" style="161" customWidth="1"/>
    <col min="9978" max="9978" width="24.25" style="161" customWidth="1"/>
    <col min="9979" max="9979" width="21" style="161" customWidth="1"/>
    <col min="9980" max="10232" width="9" style="161"/>
    <col min="10233" max="10233" width="51.75" style="161" customWidth="1"/>
    <col min="10234" max="10234" width="24.25" style="161" customWidth="1"/>
    <col min="10235" max="10235" width="21" style="161" customWidth="1"/>
    <col min="10236" max="10488" width="9" style="161"/>
    <col min="10489" max="10489" width="51.75" style="161" customWidth="1"/>
    <col min="10490" max="10490" width="24.25" style="161" customWidth="1"/>
    <col min="10491" max="10491" width="21" style="161" customWidth="1"/>
    <col min="10492" max="10744" width="9" style="161"/>
    <col min="10745" max="10745" width="51.75" style="161" customWidth="1"/>
    <col min="10746" max="10746" width="24.25" style="161" customWidth="1"/>
    <col min="10747" max="10747" width="21" style="161" customWidth="1"/>
    <col min="10748" max="11000" width="9" style="161"/>
    <col min="11001" max="11001" width="51.75" style="161" customWidth="1"/>
    <col min="11002" max="11002" width="24.25" style="161" customWidth="1"/>
    <col min="11003" max="11003" width="21" style="161" customWidth="1"/>
    <col min="11004" max="11256" width="9" style="161"/>
    <col min="11257" max="11257" width="51.75" style="161" customWidth="1"/>
    <col min="11258" max="11258" width="24.25" style="161" customWidth="1"/>
    <col min="11259" max="11259" width="21" style="161" customWidth="1"/>
    <col min="11260" max="11512" width="9" style="161"/>
    <col min="11513" max="11513" width="51.75" style="161" customWidth="1"/>
    <col min="11514" max="11514" width="24.25" style="161" customWidth="1"/>
    <col min="11515" max="11515" width="21" style="161" customWidth="1"/>
    <col min="11516" max="11768" width="9" style="161"/>
    <col min="11769" max="11769" width="51.75" style="161" customWidth="1"/>
    <col min="11770" max="11770" width="24.25" style="161" customWidth="1"/>
    <col min="11771" max="11771" width="21" style="161" customWidth="1"/>
    <col min="11772" max="12024" width="9" style="161"/>
    <col min="12025" max="12025" width="51.75" style="161" customWidth="1"/>
    <col min="12026" max="12026" width="24.25" style="161" customWidth="1"/>
    <col min="12027" max="12027" width="21" style="161" customWidth="1"/>
    <col min="12028" max="12280" width="9" style="161"/>
    <col min="12281" max="12281" width="51.75" style="161" customWidth="1"/>
    <col min="12282" max="12282" width="24.25" style="161" customWidth="1"/>
    <col min="12283" max="12283" width="21" style="161" customWidth="1"/>
    <col min="12284" max="12536" width="9" style="161"/>
    <col min="12537" max="12537" width="51.75" style="161" customWidth="1"/>
    <col min="12538" max="12538" width="24.25" style="161" customWidth="1"/>
    <col min="12539" max="12539" width="21" style="161" customWidth="1"/>
    <col min="12540" max="12792" width="9" style="161"/>
    <col min="12793" max="12793" width="51.75" style="161" customWidth="1"/>
    <col min="12794" max="12794" width="24.25" style="161" customWidth="1"/>
    <col min="12795" max="12795" width="21" style="161" customWidth="1"/>
    <col min="12796" max="13048" width="9" style="161"/>
    <col min="13049" max="13049" width="51.75" style="161" customWidth="1"/>
    <col min="13050" max="13050" width="24.25" style="161" customWidth="1"/>
    <col min="13051" max="13051" width="21" style="161" customWidth="1"/>
    <col min="13052" max="13304" width="9" style="161"/>
    <col min="13305" max="13305" width="51.75" style="161" customWidth="1"/>
    <col min="13306" max="13306" width="24.25" style="161" customWidth="1"/>
    <col min="13307" max="13307" width="21" style="161" customWidth="1"/>
    <col min="13308" max="13560" width="9" style="161"/>
    <col min="13561" max="13561" width="51.75" style="161" customWidth="1"/>
    <col min="13562" max="13562" width="24.25" style="161" customWidth="1"/>
    <col min="13563" max="13563" width="21" style="161" customWidth="1"/>
    <col min="13564" max="13816" width="9" style="161"/>
    <col min="13817" max="13817" width="51.75" style="161" customWidth="1"/>
    <col min="13818" max="13818" width="24.25" style="161" customWidth="1"/>
    <col min="13819" max="13819" width="21" style="161" customWidth="1"/>
    <col min="13820" max="14072" width="9" style="161"/>
    <col min="14073" max="14073" width="51.75" style="161" customWidth="1"/>
    <col min="14074" max="14074" width="24.25" style="161" customWidth="1"/>
    <col min="14075" max="14075" width="21" style="161" customWidth="1"/>
    <col min="14076" max="14328" width="9" style="161"/>
    <col min="14329" max="14329" width="51.75" style="161" customWidth="1"/>
    <col min="14330" max="14330" width="24.25" style="161" customWidth="1"/>
    <col min="14331" max="14331" width="21" style="161" customWidth="1"/>
    <col min="14332" max="14584" width="9" style="161"/>
    <col min="14585" max="14585" width="51.75" style="161" customWidth="1"/>
    <col min="14586" max="14586" width="24.25" style="161" customWidth="1"/>
    <col min="14587" max="14587" width="21" style="161" customWidth="1"/>
    <col min="14588" max="14840" width="9" style="161"/>
    <col min="14841" max="14841" width="51.75" style="161" customWidth="1"/>
    <col min="14842" max="14842" width="24.25" style="161" customWidth="1"/>
    <col min="14843" max="14843" width="21" style="161" customWidth="1"/>
    <col min="14844" max="15096" width="9" style="161"/>
    <col min="15097" max="15097" width="51.75" style="161" customWidth="1"/>
    <col min="15098" max="15098" width="24.25" style="161" customWidth="1"/>
    <col min="15099" max="15099" width="21" style="161" customWidth="1"/>
    <col min="15100" max="15352" width="9" style="161"/>
    <col min="15353" max="15353" width="51.75" style="161" customWidth="1"/>
    <col min="15354" max="15354" width="24.25" style="161" customWidth="1"/>
    <col min="15355" max="15355" width="21" style="161" customWidth="1"/>
    <col min="15356" max="15608" width="9" style="161"/>
    <col min="15609" max="15609" width="51.75" style="161" customWidth="1"/>
    <col min="15610" max="15610" width="24.25" style="161" customWidth="1"/>
    <col min="15611" max="15611" width="21" style="161" customWidth="1"/>
    <col min="15612" max="15864" width="9" style="161"/>
    <col min="15865" max="15865" width="51.75" style="161" customWidth="1"/>
    <col min="15866" max="15866" width="24.25" style="161" customWidth="1"/>
    <col min="15867" max="15867" width="21" style="161" customWidth="1"/>
    <col min="15868" max="16120" width="9" style="161"/>
    <col min="16121" max="16121" width="51.75" style="161" customWidth="1"/>
    <col min="16122" max="16122" width="24.25" style="161" customWidth="1"/>
    <col min="16123" max="16123" width="21" style="161" customWidth="1"/>
    <col min="16124" max="16384" width="9" style="161"/>
  </cols>
  <sheetData>
    <row r="1" spans="1:4" ht="21" customHeight="1">
      <c r="A1" s="72" t="s">
        <v>1652</v>
      </c>
      <c r="B1" s="72"/>
      <c r="C1" s="72"/>
    </row>
    <row r="2" spans="1:4" ht="36.75" customHeight="1">
      <c r="A2" s="304" t="s">
        <v>1664</v>
      </c>
      <c r="B2" s="304"/>
      <c r="C2" s="304"/>
    </row>
    <row r="3" spans="1:4" ht="21" customHeight="1">
      <c r="A3" s="175"/>
      <c r="B3" s="175"/>
      <c r="C3" s="157" t="s">
        <v>0</v>
      </c>
      <c r="D3" s="176"/>
    </row>
    <row r="4" spans="1:4" ht="33.75" customHeight="1">
      <c r="A4" s="63" t="s">
        <v>1076</v>
      </c>
      <c r="B4" s="95" t="s">
        <v>75</v>
      </c>
      <c r="C4" s="95" t="s">
        <v>1131</v>
      </c>
      <c r="D4" s="160"/>
    </row>
    <row r="5" spans="1:4" ht="21.75" customHeight="1">
      <c r="A5" s="65" t="s">
        <v>961</v>
      </c>
      <c r="B5" s="177">
        <v>6</v>
      </c>
      <c r="C5" s="177">
        <v>28</v>
      </c>
    </row>
    <row r="6" spans="1:4" ht="21.75" customHeight="1">
      <c r="A6" s="65" t="s">
        <v>959</v>
      </c>
      <c r="B6" s="177">
        <v>53</v>
      </c>
      <c r="C6" s="177">
        <v>10</v>
      </c>
    </row>
    <row r="7" spans="1:4" ht="21.75" customHeight="1">
      <c r="A7" s="65" t="s">
        <v>1077</v>
      </c>
      <c r="B7" s="177">
        <v>191</v>
      </c>
      <c r="C7" s="177">
        <v>291</v>
      </c>
    </row>
    <row r="8" spans="1:4" ht="21.75" customHeight="1">
      <c r="A8" s="65" t="s">
        <v>1078</v>
      </c>
      <c r="B8" s="177">
        <v>165</v>
      </c>
      <c r="C8" s="177">
        <v>291</v>
      </c>
    </row>
    <row r="9" spans="1:4" ht="21.75" customHeight="1">
      <c r="A9" s="162" t="s">
        <v>1079</v>
      </c>
      <c r="B9" s="177">
        <v>26</v>
      </c>
      <c r="C9" s="177">
        <v>0</v>
      </c>
    </row>
    <row r="10" spans="1:4" ht="21.75" customHeight="1">
      <c r="A10" s="65"/>
      <c r="B10" s="177">
        <v>0</v>
      </c>
      <c r="C10" s="177">
        <v>0</v>
      </c>
    </row>
    <row r="11" spans="1:4" ht="21.75" customHeight="1">
      <c r="A11" s="63" t="s">
        <v>57</v>
      </c>
      <c r="B11" s="177">
        <v>250</v>
      </c>
      <c r="C11" s="177">
        <v>329</v>
      </c>
    </row>
    <row r="12" spans="1:4" ht="98.25" customHeight="1">
      <c r="A12" s="305" t="s">
        <v>1080</v>
      </c>
      <c r="B12" s="305"/>
      <c r="C12" s="305"/>
    </row>
  </sheetData>
  <mergeCells count="2">
    <mergeCell ref="A2:C2"/>
    <mergeCell ref="A12:C12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96" fitToHeight="104" orientation="portrait"/>
  <headerFooter>
    <oddFooter>&amp;C第&amp;P页/共&amp;N页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15"/>
  <sheetViews>
    <sheetView tabSelected="1" workbookViewId="0">
      <selection activeCell="I4" sqref="I4:J13"/>
    </sheetView>
  </sheetViews>
  <sheetFormatPr defaultColWidth="13.375" defaultRowHeight="32.25" customHeight="1"/>
  <cols>
    <col min="1" max="1" width="24.75" style="83" customWidth="1"/>
    <col min="2" max="3" width="12.25" style="83" customWidth="1"/>
    <col min="4" max="4" width="14.75" style="83" customWidth="1"/>
    <col min="5" max="6" width="12.25" style="83" customWidth="1"/>
    <col min="7" max="8" width="14.25" style="83" customWidth="1"/>
    <col min="9" max="256" width="13.375" style="83"/>
    <col min="257" max="257" width="22.75" style="83" customWidth="1"/>
    <col min="258" max="259" width="12.25" style="83" customWidth="1"/>
    <col min="260" max="260" width="14.75" style="83" customWidth="1"/>
    <col min="261" max="262" width="12.25" style="83" customWidth="1"/>
    <col min="263" max="264" width="14.25" style="83" customWidth="1"/>
    <col min="265" max="512" width="13.375" style="83"/>
    <col min="513" max="513" width="22.75" style="83" customWidth="1"/>
    <col min="514" max="515" width="12.25" style="83" customWidth="1"/>
    <col min="516" max="516" width="14.75" style="83" customWidth="1"/>
    <col min="517" max="518" width="12.25" style="83" customWidth="1"/>
    <col min="519" max="520" width="14.25" style="83" customWidth="1"/>
    <col min="521" max="768" width="13.375" style="83"/>
    <col min="769" max="769" width="22.75" style="83" customWidth="1"/>
    <col min="770" max="771" width="12.25" style="83" customWidth="1"/>
    <col min="772" max="772" width="14.75" style="83" customWidth="1"/>
    <col min="773" max="774" width="12.25" style="83" customWidth="1"/>
    <col min="775" max="776" width="14.25" style="83" customWidth="1"/>
    <col min="777" max="1024" width="13.375" style="83"/>
    <col min="1025" max="1025" width="22.75" style="83" customWidth="1"/>
    <col min="1026" max="1027" width="12.25" style="83" customWidth="1"/>
    <col min="1028" max="1028" width="14.75" style="83" customWidth="1"/>
    <col min="1029" max="1030" width="12.25" style="83" customWidth="1"/>
    <col min="1031" max="1032" width="14.25" style="83" customWidth="1"/>
    <col min="1033" max="1280" width="13.375" style="83"/>
    <col min="1281" max="1281" width="22.75" style="83" customWidth="1"/>
    <col min="1282" max="1283" width="12.25" style="83" customWidth="1"/>
    <col min="1284" max="1284" width="14.75" style="83" customWidth="1"/>
    <col min="1285" max="1286" width="12.25" style="83" customWidth="1"/>
    <col min="1287" max="1288" width="14.25" style="83" customWidth="1"/>
    <col min="1289" max="1536" width="13.375" style="83"/>
    <col min="1537" max="1537" width="22.75" style="83" customWidth="1"/>
    <col min="1538" max="1539" width="12.25" style="83" customWidth="1"/>
    <col min="1540" max="1540" width="14.75" style="83" customWidth="1"/>
    <col min="1541" max="1542" width="12.25" style="83" customWidth="1"/>
    <col min="1543" max="1544" width="14.25" style="83" customWidth="1"/>
    <col min="1545" max="1792" width="13.375" style="83"/>
    <col min="1793" max="1793" width="22.75" style="83" customWidth="1"/>
    <col min="1794" max="1795" width="12.25" style="83" customWidth="1"/>
    <col min="1796" max="1796" width="14.75" style="83" customWidth="1"/>
    <col min="1797" max="1798" width="12.25" style="83" customWidth="1"/>
    <col min="1799" max="1800" width="14.25" style="83" customWidth="1"/>
    <col min="1801" max="2048" width="13.375" style="83"/>
    <col min="2049" max="2049" width="22.75" style="83" customWidth="1"/>
    <col min="2050" max="2051" width="12.25" style="83" customWidth="1"/>
    <col min="2052" max="2052" width="14.75" style="83" customWidth="1"/>
    <col min="2053" max="2054" width="12.25" style="83" customWidth="1"/>
    <col min="2055" max="2056" width="14.25" style="83" customWidth="1"/>
    <col min="2057" max="2304" width="13.375" style="83"/>
    <col min="2305" max="2305" width="22.75" style="83" customWidth="1"/>
    <col min="2306" max="2307" width="12.25" style="83" customWidth="1"/>
    <col min="2308" max="2308" width="14.75" style="83" customWidth="1"/>
    <col min="2309" max="2310" width="12.25" style="83" customWidth="1"/>
    <col min="2311" max="2312" width="14.25" style="83" customWidth="1"/>
    <col min="2313" max="2560" width="13.375" style="83"/>
    <col min="2561" max="2561" width="22.75" style="83" customWidth="1"/>
    <col min="2562" max="2563" width="12.25" style="83" customWidth="1"/>
    <col min="2564" max="2564" width="14.75" style="83" customWidth="1"/>
    <col min="2565" max="2566" width="12.25" style="83" customWidth="1"/>
    <col min="2567" max="2568" width="14.25" style="83" customWidth="1"/>
    <col min="2569" max="2816" width="13.375" style="83"/>
    <col min="2817" max="2817" width="22.75" style="83" customWidth="1"/>
    <col min="2818" max="2819" width="12.25" style="83" customWidth="1"/>
    <col min="2820" max="2820" width="14.75" style="83" customWidth="1"/>
    <col min="2821" max="2822" width="12.25" style="83" customWidth="1"/>
    <col min="2823" max="2824" width="14.25" style="83" customWidth="1"/>
    <col min="2825" max="3072" width="13.375" style="83"/>
    <col min="3073" max="3073" width="22.75" style="83" customWidth="1"/>
    <col min="3074" max="3075" width="12.25" style="83" customWidth="1"/>
    <col min="3076" max="3076" width="14.75" style="83" customWidth="1"/>
    <col min="3077" max="3078" width="12.25" style="83" customWidth="1"/>
    <col min="3079" max="3080" width="14.25" style="83" customWidth="1"/>
    <col min="3081" max="3328" width="13.375" style="83"/>
    <col min="3329" max="3329" width="22.75" style="83" customWidth="1"/>
    <col min="3330" max="3331" width="12.25" style="83" customWidth="1"/>
    <col min="3332" max="3332" width="14.75" style="83" customWidth="1"/>
    <col min="3333" max="3334" width="12.25" style="83" customWidth="1"/>
    <col min="3335" max="3336" width="14.25" style="83" customWidth="1"/>
    <col min="3337" max="3584" width="13.375" style="83"/>
    <col min="3585" max="3585" width="22.75" style="83" customWidth="1"/>
    <col min="3586" max="3587" width="12.25" style="83" customWidth="1"/>
    <col min="3588" max="3588" width="14.75" style="83" customWidth="1"/>
    <col min="3589" max="3590" width="12.25" style="83" customWidth="1"/>
    <col min="3591" max="3592" width="14.25" style="83" customWidth="1"/>
    <col min="3593" max="3840" width="13.375" style="83"/>
    <col min="3841" max="3841" width="22.75" style="83" customWidth="1"/>
    <col min="3842" max="3843" width="12.25" style="83" customWidth="1"/>
    <col min="3844" max="3844" width="14.75" style="83" customWidth="1"/>
    <col min="3845" max="3846" width="12.25" style="83" customWidth="1"/>
    <col min="3847" max="3848" width="14.25" style="83" customWidth="1"/>
    <col min="3849" max="4096" width="13.375" style="83"/>
    <col min="4097" max="4097" width="22.75" style="83" customWidth="1"/>
    <col min="4098" max="4099" width="12.25" style="83" customWidth="1"/>
    <col min="4100" max="4100" width="14.75" style="83" customWidth="1"/>
    <col min="4101" max="4102" width="12.25" style="83" customWidth="1"/>
    <col min="4103" max="4104" width="14.25" style="83" customWidth="1"/>
    <col min="4105" max="4352" width="13.375" style="83"/>
    <col min="4353" max="4353" width="22.75" style="83" customWidth="1"/>
    <col min="4354" max="4355" width="12.25" style="83" customWidth="1"/>
    <col min="4356" max="4356" width="14.75" style="83" customWidth="1"/>
    <col min="4357" max="4358" width="12.25" style="83" customWidth="1"/>
    <col min="4359" max="4360" width="14.25" style="83" customWidth="1"/>
    <col min="4361" max="4608" width="13.375" style="83"/>
    <col min="4609" max="4609" width="22.75" style="83" customWidth="1"/>
    <col min="4610" max="4611" width="12.25" style="83" customWidth="1"/>
    <col min="4612" max="4612" width="14.75" style="83" customWidth="1"/>
    <col min="4613" max="4614" width="12.25" style="83" customWidth="1"/>
    <col min="4615" max="4616" width="14.25" style="83" customWidth="1"/>
    <col min="4617" max="4864" width="13.375" style="83"/>
    <col min="4865" max="4865" width="22.75" style="83" customWidth="1"/>
    <col min="4866" max="4867" width="12.25" style="83" customWidth="1"/>
    <col min="4868" max="4868" width="14.75" style="83" customWidth="1"/>
    <col min="4869" max="4870" width="12.25" style="83" customWidth="1"/>
    <col min="4871" max="4872" width="14.25" style="83" customWidth="1"/>
    <col min="4873" max="5120" width="13.375" style="83"/>
    <col min="5121" max="5121" width="22.75" style="83" customWidth="1"/>
    <col min="5122" max="5123" width="12.25" style="83" customWidth="1"/>
    <col min="5124" max="5124" width="14.75" style="83" customWidth="1"/>
    <col min="5125" max="5126" width="12.25" style="83" customWidth="1"/>
    <col min="5127" max="5128" width="14.25" style="83" customWidth="1"/>
    <col min="5129" max="5376" width="13.375" style="83"/>
    <col min="5377" max="5377" width="22.75" style="83" customWidth="1"/>
    <col min="5378" max="5379" width="12.25" style="83" customWidth="1"/>
    <col min="5380" max="5380" width="14.75" style="83" customWidth="1"/>
    <col min="5381" max="5382" width="12.25" style="83" customWidth="1"/>
    <col min="5383" max="5384" width="14.25" style="83" customWidth="1"/>
    <col min="5385" max="5632" width="13.375" style="83"/>
    <col min="5633" max="5633" width="22.75" style="83" customWidth="1"/>
    <col min="5634" max="5635" width="12.25" style="83" customWidth="1"/>
    <col min="5636" max="5636" width="14.75" style="83" customWidth="1"/>
    <col min="5637" max="5638" width="12.25" style="83" customWidth="1"/>
    <col min="5639" max="5640" width="14.25" style="83" customWidth="1"/>
    <col min="5641" max="5888" width="13.375" style="83"/>
    <col min="5889" max="5889" width="22.75" style="83" customWidth="1"/>
    <col min="5890" max="5891" width="12.25" style="83" customWidth="1"/>
    <col min="5892" max="5892" width="14.75" style="83" customWidth="1"/>
    <col min="5893" max="5894" width="12.25" style="83" customWidth="1"/>
    <col min="5895" max="5896" width="14.25" style="83" customWidth="1"/>
    <col min="5897" max="6144" width="13.375" style="83"/>
    <col min="6145" max="6145" width="22.75" style="83" customWidth="1"/>
    <col min="6146" max="6147" width="12.25" style="83" customWidth="1"/>
    <col min="6148" max="6148" width="14.75" style="83" customWidth="1"/>
    <col min="6149" max="6150" width="12.25" style="83" customWidth="1"/>
    <col min="6151" max="6152" width="14.25" style="83" customWidth="1"/>
    <col min="6153" max="6400" width="13.375" style="83"/>
    <col min="6401" max="6401" width="22.75" style="83" customWidth="1"/>
    <col min="6402" max="6403" width="12.25" style="83" customWidth="1"/>
    <col min="6404" max="6404" width="14.75" style="83" customWidth="1"/>
    <col min="6405" max="6406" width="12.25" style="83" customWidth="1"/>
    <col min="6407" max="6408" width="14.25" style="83" customWidth="1"/>
    <col min="6409" max="6656" width="13.375" style="83"/>
    <col min="6657" max="6657" width="22.75" style="83" customWidth="1"/>
    <col min="6658" max="6659" width="12.25" style="83" customWidth="1"/>
    <col min="6660" max="6660" width="14.75" style="83" customWidth="1"/>
    <col min="6661" max="6662" width="12.25" style="83" customWidth="1"/>
    <col min="6663" max="6664" width="14.25" style="83" customWidth="1"/>
    <col min="6665" max="6912" width="13.375" style="83"/>
    <col min="6913" max="6913" width="22.75" style="83" customWidth="1"/>
    <col min="6914" max="6915" width="12.25" style="83" customWidth="1"/>
    <col min="6916" max="6916" width="14.75" style="83" customWidth="1"/>
    <col min="6917" max="6918" width="12.25" style="83" customWidth="1"/>
    <col min="6919" max="6920" width="14.25" style="83" customWidth="1"/>
    <col min="6921" max="7168" width="13.375" style="83"/>
    <col min="7169" max="7169" width="22.75" style="83" customWidth="1"/>
    <col min="7170" max="7171" width="12.25" style="83" customWidth="1"/>
    <col min="7172" max="7172" width="14.75" style="83" customWidth="1"/>
    <col min="7173" max="7174" width="12.25" style="83" customWidth="1"/>
    <col min="7175" max="7176" width="14.25" style="83" customWidth="1"/>
    <col min="7177" max="7424" width="13.375" style="83"/>
    <col min="7425" max="7425" width="22.75" style="83" customWidth="1"/>
    <col min="7426" max="7427" width="12.25" style="83" customWidth="1"/>
    <col min="7428" max="7428" width="14.75" style="83" customWidth="1"/>
    <col min="7429" max="7430" width="12.25" style="83" customWidth="1"/>
    <col min="7431" max="7432" width="14.25" style="83" customWidth="1"/>
    <col min="7433" max="7680" width="13.375" style="83"/>
    <col min="7681" max="7681" width="22.75" style="83" customWidth="1"/>
    <col min="7682" max="7683" width="12.25" style="83" customWidth="1"/>
    <col min="7684" max="7684" width="14.75" style="83" customWidth="1"/>
    <col min="7685" max="7686" width="12.25" style="83" customWidth="1"/>
    <col min="7687" max="7688" width="14.25" style="83" customWidth="1"/>
    <col min="7689" max="7936" width="13.375" style="83"/>
    <col min="7937" max="7937" width="22.75" style="83" customWidth="1"/>
    <col min="7938" max="7939" width="12.25" style="83" customWidth="1"/>
    <col min="7940" max="7940" width="14.75" style="83" customWidth="1"/>
    <col min="7941" max="7942" width="12.25" style="83" customWidth="1"/>
    <col min="7943" max="7944" width="14.25" style="83" customWidth="1"/>
    <col min="7945" max="8192" width="13.375" style="83"/>
    <col min="8193" max="8193" width="22.75" style="83" customWidth="1"/>
    <col min="8194" max="8195" width="12.25" style="83" customWidth="1"/>
    <col min="8196" max="8196" width="14.75" style="83" customWidth="1"/>
    <col min="8197" max="8198" width="12.25" style="83" customWidth="1"/>
    <col min="8199" max="8200" width="14.25" style="83" customWidth="1"/>
    <col min="8201" max="8448" width="13.375" style="83"/>
    <col min="8449" max="8449" width="22.75" style="83" customWidth="1"/>
    <col min="8450" max="8451" width="12.25" style="83" customWidth="1"/>
    <col min="8452" max="8452" width="14.75" style="83" customWidth="1"/>
    <col min="8453" max="8454" width="12.25" style="83" customWidth="1"/>
    <col min="8455" max="8456" width="14.25" style="83" customWidth="1"/>
    <col min="8457" max="8704" width="13.375" style="83"/>
    <col min="8705" max="8705" width="22.75" style="83" customWidth="1"/>
    <col min="8706" max="8707" width="12.25" style="83" customWidth="1"/>
    <col min="8708" max="8708" width="14.75" style="83" customWidth="1"/>
    <col min="8709" max="8710" width="12.25" style="83" customWidth="1"/>
    <col min="8711" max="8712" width="14.25" style="83" customWidth="1"/>
    <col min="8713" max="8960" width="13.375" style="83"/>
    <col min="8961" max="8961" width="22.75" style="83" customWidth="1"/>
    <col min="8962" max="8963" width="12.25" style="83" customWidth="1"/>
    <col min="8964" max="8964" width="14.75" style="83" customWidth="1"/>
    <col min="8965" max="8966" width="12.25" style="83" customWidth="1"/>
    <col min="8967" max="8968" width="14.25" style="83" customWidth="1"/>
    <col min="8969" max="9216" width="13.375" style="83"/>
    <col min="9217" max="9217" width="22.75" style="83" customWidth="1"/>
    <col min="9218" max="9219" width="12.25" style="83" customWidth="1"/>
    <col min="9220" max="9220" width="14.75" style="83" customWidth="1"/>
    <col min="9221" max="9222" width="12.25" style="83" customWidth="1"/>
    <col min="9223" max="9224" width="14.25" style="83" customWidth="1"/>
    <col min="9225" max="9472" width="13.375" style="83"/>
    <col min="9473" max="9473" width="22.75" style="83" customWidth="1"/>
    <col min="9474" max="9475" width="12.25" style="83" customWidth="1"/>
    <col min="9476" max="9476" width="14.75" style="83" customWidth="1"/>
    <col min="9477" max="9478" width="12.25" style="83" customWidth="1"/>
    <col min="9479" max="9480" width="14.25" style="83" customWidth="1"/>
    <col min="9481" max="9728" width="13.375" style="83"/>
    <col min="9729" max="9729" width="22.75" style="83" customWidth="1"/>
    <col min="9730" max="9731" width="12.25" style="83" customWidth="1"/>
    <col min="9732" max="9732" width="14.75" style="83" customWidth="1"/>
    <col min="9733" max="9734" width="12.25" style="83" customWidth="1"/>
    <col min="9735" max="9736" width="14.25" style="83" customWidth="1"/>
    <col min="9737" max="9984" width="13.375" style="83"/>
    <col min="9985" max="9985" width="22.75" style="83" customWidth="1"/>
    <col min="9986" max="9987" width="12.25" style="83" customWidth="1"/>
    <col min="9988" max="9988" width="14.75" style="83" customWidth="1"/>
    <col min="9989" max="9990" width="12.25" style="83" customWidth="1"/>
    <col min="9991" max="9992" width="14.25" style="83" customWidth="1"/>
    <col min="9993" max="10240" width="13.375" style="83"/>
    <col min="10241" max="10241" width="22.75" style="83" customWidth="1"/>
    <col min="10242" max="10243" width="12.25" style="83" customWidth="1"/>
    <col min="10244" max="10244" width="14.75" style="83" customWidth="1"/>
    <col min="10245" max="10246" width="12.25" style="83" customWidth="1"/>
    <col min="10247" max="10248" width="14.25" style="83" customWidth="1"/>
    <col min="10249" max="10496" width="13.375" style="83"/>
    <col min="10497" max="10497" width="22.75" style="83" customWidth="1"/>
    <col min="10498" max="10499" width="12.25" style="83" customWidth="1"/>
    <col min="10500" max="10500" width="14.75" style="83" customWidth="1"/>
    <col min="10501" max="10502" width="12.25" style="83" customWidth="1"/>
    <col min="10503" max="10504" width="14.25" style="83" customWidth="1"/>
    <col min="10505" max="10752" width="13.375" style="83"/>
    <col min="10753" max="10753" width="22.75" style="83" customWidth="1"/>
    <col min="10754" max="10755" width="12.25" style="83" customWidth="1"/>
    <col min="10756" max="10756" width="14.75" style="83" customWidth="1"/>
    <col min="10757" max="10758" width="12.25" style="83" customWidth="1"/>
    <col min="10759" max="10760" width="14.25" style="83" customWidth="1"/>
    <col min="10761" max="11008" width="13.375" style="83"/>
    <col min="11009" max="11009" width="22.75" style="83" customWidth="1"/>
    <col min="11010" max="11011" width="12.25" style="83" customWidth="1"/>
    <col min="11012" max="11012" width="14.75" style="83" customWidth="1"/>
    <col min="11013" max="11014" width="12.25" style="83" customWidth="1"/>
    <col min="11015" max="11016" width="14.25" style="83" customWidth="1"/>
    <col min="11017" max="11264" width="13.375" style="83"/>
    <col min="11265" max="11265" width="22.75" style="83" customWidth="1"/>
    <col min="11266" max="11267" width="12.25" style="83" customWidth="1"/>
    <col min="11268" max="11268" width="14.75" style="83" customWidth="1"/>
    <col min="11269" max="11270" width="12.25" style="83" customWidth="1"/>
    <col min="11271" max="11272" width="14.25" style="83" customWidth="1"/>
    <col min="11273" max="11520" width="13.375" style="83"/>
    <col min="11521" max="11521" width="22.75" style="83" customWidth="1"/>
    <col min="11522" max="11523" width="12.25" style="83" customWidth="1"/>
    <col min="11524" max="11524" width="14.75" style="83" customWidth="1"/>
    <col min="11525" max="11526" width="12.25" style="83" customWidth="1"/>
    <col min="11527" max="11528" width="14.25" style="83" customWidth="1"/>
    <col min="11529" max="11776" width="13.375" style="83"/>
    <col min="11777" max="11777" width="22.75" style="83" customWidth="1"/>
    <col min="11778" max="11779" width="12.25" style="83" customWidth="1"/>
    <col min="11780" max="11780" width="14.75" style="83" customWidth="1"/>
    <col min="11781" max="11782" width="12.25" style="83" customWidth="1"/>
    <col min="11783" max="11784" width="14.25" style="83" customWidth="1"/>
    <col min="11785" max="12032" width="13.375" style="83"/>
    <col min="12033" max="12033" width="22.75" style="83" customWidth="1"/>
    <col min="12034" max="12035" width="12.25" style="83" customWidth="1"/>
    <col min="12036" max="12036" width="14.75" style="83" customWidth="1"/>
    <col min="12037" max="12038" width="12.25" style="83" customWidth="1"/>
    <col min="12039" max="12040" width="14.25" style="83" customWidth="1"/>
    <col min="12041" max="12288" width="13.375" style="83"/>
    <col min="12289" max="12289" width="22.75" style="83" customWidth="1"/>
    <col min="12290" max="12291" width="12.25" style="83" customWidth="1"/>
    <col min="12292" max="12292" width="14.75" style="83" customWidth="1"/>
    <col min="12293" max="12294" width="12.25" style="83" customWidth="1"/>
    <col min="12295" max="12296" width="14.25" style="83" customWidth="1"/>
    <col min="12297" max="12544" width="13.375" style="83"/>
    <col min="12545" max="12545" width="22.75" style="83" customWidth="1"/>
    <col min="12546" max="12547" width="12.25" style="83" customWidth="1"/>
    <col min="12548" max="12548" width="14.75" style="83" customWidth="1"/>
    <col min="12549" max="12550" width="12.25" style="83" customWidth="1"/>
    <col min="12551" max="12552" width="14.25" style="83" customWidth="1"/>
    <col min="12553" max="12800" width="13.375" style="83"/>
    <col min="12801" max="12801" width="22.75" style="83" customWidth="1"/>
    <col min="12802" max="12803" width="12.25" style="83" customWidth="1"/>
    <col min="12804" max="12804" width="14.75" style="83" customWidth="1"/>
    <col min="12805" max="12806" width="12.25" style="83" customWidth="1"/>
    <col min="12807" max="12808" width="14.25" style="83" customWidth="1"/>
    <col min="12809" max="13056" width="13.375" style="83"/>
    <col min="13057" max="13057" width="22.75" style="83" customWidth="1"/>
    <col min="13058" max="13059" width="12.25" style="83" customWidth="1"/>
    <col min="13060" max="13060" width="14.75" style="83" customWidth="1"/>
    <col min="13061" max="13062" width="12.25" style="83" customWidth="1"/>
    <col min="13063" max="13064" width="14.25" style="83" customWidth="1"/>
    <col min="13065" max="13312" width="13.375" style="83"/>
    <col min="13313" max="13313" width="22.75" style="83" customWidth="1"/>
    <col min="13314" max="13315" width="12.25" style="83" customWidth="1"/>
    <col min="13316" max="13316" width="14.75" style="83" customWidth="1"/>
    <col min="13317" max="13318" width="12.25" style="83" customWidth="1"/>
    <col min="13319" max="13320" width="14.25" style="83" customWidth="1"/>
    <col min="13321" max="13568" width="13.375" style="83"/>
    <col min="13569" max="13569" width="22.75" style="83" customWidth="1"/>
    <col min="13570" max="13571" width="12.25" style="83" customWidth="1"/>
    <col min="13572" max="13572" width="14.75" style="83" customWidth="1"/>
    <col min="13573" max="13574" width="12.25" style="83" customWidth="1"/>
    <col min="13575" max="13576" width="14.25" style="83" customWidth="1"/>
    <col min="13577" max="13824" width="13.375" style="83"/>
    <col min="13825" max="13825" width="22.75" style="83" customWidth="1"/>
    <col min="13826" max="13827" width="12.25" style="83" customWidth="1"/>
    <col min="13828" max="13828" width="14.75" style="83" customWidth="1"/>
    <col min="13829" max="13830" width="12.25" style="83" customWidth="1"/>
    <col min="13831" max="13832" width="14.25" style="83" customWidth="1"/>
    <col min="13833" max="14080" width="13.375" style="83"/>
    <col min="14081" max="14081" width="22.75" style="83" customWidth="1"/>
    <col min="14082" max="14083" width="12.25" style="83" customWidth="1"/>
    <col min="14084" max="14084" width="14.75" style="83" customWidth="1"/>
    <col min="14085" max="14086" width="12.25" style="83" customWidth="1"/>
    <col min="14087" max="14088" width="14.25" style="83" customWidth="1"/>
    <col min="14089" max="14336" width="13.375" style="83"/>
    <col min="14337" max="14337" width="22.75" style="83" customWidth="1"/>
    <col min="14338" max="14339" width="12.25" style="83" customWidth="1"/>
    <col min="14340" max="14340" width="14.75" style="83" customWidth="1"/>
    <col min="14341" max="14342" width="12.25" style="83" customWidth="1"/>
    <col min="14343" max="14344" width="14.25" style="83" customWidth="1"/>
    <col min="14345" max="14592" width="13.375" style="83"/>
    <col min="14593" max="14593" width="22.75" style="83" customWidth="1"/>
    <col min="14594" max="14595" width="12.25" style="83" customWidth="1"/>
    <col min="14596" max="14596" width="14.75" style="83" customWidth="1"/>
    <col min="14597" max="14598" width="12.25" style="83" customWidth="1"/>
    <col min="14599" max="14600" width="14.25" style="83" customWidth="1"/>
    <col min="14601" max="14848" width="13.375" style="83"/>
    <col min="14849" max="14849" width="22.75" style="83" customWidth="1"/>
    <col min="14850" max="14851" width="12.25" style="83" customWidth="1"/>
    <col min="14852" max="14852" width="14.75" style="83" customWidth="1"/>
    <col min="14853" max="14854" width="12.25" style="83" customWidth="1"/>
    <col min="14855" max="14856" width="14.25" style="83" customWidth="1"/>
    <col min="14857" max="15104" width="13.375" style="83"/>
    <col min="15105" max="15105" width="22.75" style="83" customWidth="1"/>
    <col min="15106" max="15107" width="12.25" style="83" customWidth="1"/>
    <col min="15108" max="15108" width="14.75" style="83" customWidth="1"/>
    <col min="15109" max="15110" width="12.25" style="83" customWidth="1"/>
    <col min="15111" max="15112" width="14.25" style="83" customWidth="1"/>
    <col min="15113" max="15360" width="13.375" style="83"/>
    <col min="15361" max="15361" width="22.75" style="83" customWidth="1"/>
    <col min="15362" max="15363" width="12.25" style="83" customWidth="1"/>
    <col min="15364" max="15364" width="14.75" style="83" customWidth="1"/>
    <col min="15365" max="15366" width="12.25" style="83" customWidth="1"/>
    <col min="15367" max="15368" width="14.25" style="83" customWidth="1"/>
    <col min="15369" max="15616" width="13.375" style="83"/>
    <col min="15617" max="15617" width="22.75" style="83" customWidth="1"/>
    <col min="15618" max="15619" width="12.25" style="83" customWidth="1"/>
    <col min="15620" max="15620" width="14.75" style="83" customWidth="1"/>
    <col min="15621" max="15622" width="12.25" style="83" customWidth="1"/>
    <col min="15623" max="15624" width="14.25" style="83" customWidth="1"/>
    <col min="15625" max="15872" width="13.375" style="83"/>
    <col min="15873" max="15873" width="22.75" style="83" customWidth="1"/>
    <col min="15874" max="15875" width="12.25" style="83" customWidth="1"/>
    <col min="15876" max="15876" width="14.75" style="83" customWidth="1"/>
    <col min="15877" max="15878" width="12.25" style="83" customWidth="1"/>
    <col min="15879" max="15880" width="14.25" style="83" customWidth="1"/>
    <col min="15881" max="16128" width="13.375" style="83"/>
    <col min="16129" max="16129" width="22.75" style="83" customWidth="1"/>
    <col min="16130" max="16131" width="12.25" style="83" customWidth="1"/>
    <col min="16132" max="16132" width="14.75" style="83" customWidth="1"/>
    <col min="16133" max="16134" width="12.25" style="83" customWidth="1"/>
    <col min="16135" max="16136" width="14.25" style="83" customWidth="1"/>
    <col min="16137" max="16384" width="13.375" style="83"/>
  </cols>
  <sheetData>
    <row r="1" spans="1:7" ht="22.5" customHeight="1">
      <c r="A1" s="84" t="s">
        <v>1653</v>
      </c>
      <c r="B1" s="82"/>
      <c r="C1" s="82"/>
      <c r="D1" s="82"/>
      <c r="E1" s="82"/>
      <c r="F1" s="82"/>
      <c r="G1" s="82"/>
    </row>
    <row r="2" spans="1:7" s="80" customFormat="1" ht="32.25" customHeight="1">
      <c r="A2" s="306" t="s">
        <v>1282</v>
      </c>
      <c r="B2" s="306"/>
      <c r="C2" s="306"/>
      <c r="D2" s="306"/>
      <c r="E2" s="306"/>
      <c r="F2" s="306"/>
      <c r="G2" s="306"/>
    </row>
    <row r="3" spans="1:7" ht="32.25" customHeight="1">
      <c r="A3" s="85"/>
      <c r="B3" s="85"/>
      <c r="C3" s="85"/>
      <c r="D3" s="85"/>
      <c r="E3" s="85"/>
      <c r="F3" s="85"/>
      <c r="G3" s="86" t="s">
        <v>0</v>
      </c>
    </row>
    <row r="4" spans="1:7" s="81" customFormat="1" ht="27.75" customHeight="1">
      <c r="A4" s="310" t="s">
        <v>34</v>
      </c>
      <c r="B4" s="307" t="s">
        <v>1283</v>
      </c>
      <c r="C4" s="308"/>
      <c r="D4" s="309"/>
      <c r="E4" s="307" t="s">
        <v>2</v>
      </c>
      <c r="F4" s="308"/>
      <c r="G4" s="309"/>
    </row>
    <row r="5" spans="1:7" s="81" customFormat="1" ht="32.25" customHeight="1">
      <c r="A5" s="311"/>
      <c r="B5" s="87" t="s">
        <v>76</v>
      </c>
      <c r="C5" s="87" t="s">
        <v>1284</v>
      </c>
      <c r="D5" s="87" t="s">
        <v>1285</v>
      </c>
      <c r="E5" s="87" t="s">
        <v>76</v>
      </c>
      <c r="F5" s="87" t="s">
        <v>1284</v>
      </c>
      <c r="G5" s="87" t="s">
        <v>1285</v>
      </c>
    </row>
    <row r="6" spans="1:7" s="81" customFormat="1" ht="37.5" customHeight="1">
      <c r="A6" s="88" t="s">
        <v>1286</v>
      </c>
      <c r="B6" s="165">
        <f>SUM(C6:D6)</f>
        <v>0</v>
      </c>
      <c r="C6" s="165"/>
      <c r="D6" s="165"/>
      <c r="E6" s="165"/>
      <c r="F6" s="165"/>
      <c r="G6" s="165"/>
    </row>
    <row r="7" spans="1:7" s="82" customFormat="1" ht="37.5" customHeight="1">
      <c r="A7" s="88" t="s">
        <v>1287</v>
      </c>
      <c r="B7" s="82">
        <v>15311</v>
      </c>
      <c r="C7" s="165"/>
      <c r="D7" s="165">
        <v>15311</v>
      </c>
      <c r="E7" s="165">
        <f>SUM(F7:G7)</f>
        <v>15311</v>
      </c>
      <c r="F7" s="165"/>
      <c r="G7" s="165">
        <v>15311</v>
      </c>
    </row>
    <row r="8" spans="1:7" s="82" customFormat="1" ht="37.5" customHeight="1">
      <c r="A8" s="88" t="s">
        <v>1288</v>
      </c>
      <c r="B8" s="165">
        <f>SUM(C8:D8)</f>
        <v>0</v>
      </c>
      <c r="C8" s="165"/>
      <c r="D8" s="165"/>
      <c r="E8" s="165"/>
      <c r="F8" s="165"/>
      <c r="G8" s="165"/>
    </row>
    <row r="9" spans="1:7" s="82" customFormat="1" ht="37.5" customHeight="1">
      <c r="A9" s="166" t="s">
        <v>1289</v>
      </c>
      <c r="B9" s="165">
        <v>22788</v>
      </c>
      <c r="C9" s="165"/>
      <c r="D9" s="165">
        <f>SUM(D10:D11)</f>
        <v>22788</v>
      </c>
      <c r="E9" s="165">
        <f>SUM(F9:G9)</f>
        <v>23642</v>
      </c>
      <c r="F9" s="165">
        <f>SUM(F10:F11)</f>
        <v>0</v>
      </c>
      <c r="G9" s="165">
        <f>SUM(G10:G11)</f>
        <v>23642</v>
      </c>
    </row>
    <row r="10" spans="1:7" s="82" customFormat="1" ht="37.5" customHeight="1">
      <c r="A10" s="88" t="s">
        <v>1290</v>
      </c>
      <c r="B10" s="165">
        <v>22788</v>
      </c>
      <c r="C10" s="165"/>
      <c r="D10" s="165">
        <v>22788</v>
      </c>
      <c r="E10" s="165">
        <f>SUM(F10:G10)</f>
        <v>22788</v>
      </c>
      <c r="F10" s="165"/>
      <c r="G10" s="165">
        <v>22788</v>
      </c>
    </row>
    <row r="11" spans="1:7" s="82" customFormat="1" ht="37.5" customHeight="1">
      <c r="A11" s="88" t="s">
        <v>1291</v>
      </c>
      <c r="B11" s="165"/>
      <c r="C11" s="165"/>
      <c r="D11" s="165"/>
      <c r="E11" s="165">
        <f>SUM(F11:G11)</f>
        <v>854</v>
      </c>
      <c r="F11" s="165"/>
      <c r="G11" s="165">
        <v>854</v>
      </c>
    </row>
    <row r="12" spans="1:7" s="82" customFormat="1" ht="37.5" customHeight="1">
      <c r="A12" s="88" t="s">
        <v>1292</v>
      </c>
      <c r="B12" s="165">
        <v>860</v>
      </c>
      <c r="C12" s="165"/>
      <c r="D12" s="165">
        <v>860</v>
      </c>
      <c r="E12" s="165">
        <f>SUM(F12:G12)</f>
        <v>860</v>
      </c>
      <c r="F12" s="165"/>
      <c r="G12" s="165">
        <v>860</v>
      </c>
    </row>
    <row r="13" spans="1:7" s="82" customFormat="1" ht="37.5" customHeight="1">
      <c r="A13" s="88" t="s">
        <v>1293</v>
      </c>
      <c r="B13" s="165">
        <v>37239</v>
      </c>
      <c r="C13" s="165"/>
      <c r="D13" s="165">
        <f>D7+D9-D12</f>
        <v>37239</v>
      </c>
      <c r="E13" s="165">
        <f t="shared" ref="E13:G13" si="0">E7+E9-E12</f>
        <v>38093</v>
      </c>
      <c r="F13" s="165">
        <f t="shared" si="0"/>
        <v>0</v>
      </c>
      <c r="G13" s="165">
        <f t="shared" si="0"/>
        <v>38093</v>
      </c>
    </row>
    <row r="14" spans="1:7" s="82" customFormat="1" ht="32.25" customHeight="1">
      <c r="E14" s="167"/>
      <c r="F14" s="167"/>
      <c r="G14" s="167"/>
    </row>
    <row r="15" spans="1:7" ht="32.25" customHeight="1">
      <c r="B15" s="168"/>
      <c r="E15" s="168"/>
    </row>
  </sheetData>
  <mergeCells count="4">
    <mergeCell ref="A2:G2"/>
    <mergeCell ref="B4:D4"/>
    <mergeCell ref="E4:G4"/>
    <mergeCell ref="A4:A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86" fitToHeight="104" orientation="portrait"/>
  <headerFooter>
    <oddFooter>&amp;C第&amp;P页/共&amp;N页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13"/>
  <sheetViews>
    <sheetView workbookViewId="0">
      <selection activeCell="A3" sqref="A3"/>
    </sheetView>
  </sheetViews>
  <sheetFormatPr defaultColWidth="9" defaultRowHeight="13.5"/>
  <cols>
    <col min="1" max="1" width="26.875" customWidth="1"/>
    <col min="2" max="2" width="22.75" customWidth="1"/>
    <col min="3" max="3" width="29.875" customWidth="1"/>
    <col min="4" max="4" width="12.5" customWidth="1"/>
  </cols>
  <sheetData>
    <row r="1" spans="1:4" ht="19.5" customHeight="1">
      <c r="A1" s="74" t="s">
        <v>1654</v>
      </c>
    </row>
    <row r="2" spans="1:4" ht="22.5">
      <c r="A2" s="312" t="s">
        <v>1665</v>
      </c>
      <c r="B2" s="312"/>
      <c r="C2" s="312"/>
      <c r="D2" s="312"/>
    </row>
    <row r="3" spans="1:4" ht="15.75" customHeight="1">
      <c r="D3" s="76" t="s">
        <v>0</v>
      </c>
    </row>
    <row r="4" spans="1:4" s="75" customFormat="1" ht="29.25" customHeight="1">
      <c r="A4" s="163" t="s">
        <v>1081</v>
      </c>
      <c r="B4" s="163" t="s">
        <v>1082</v>
      </c>
      <c r="C4" s="163" t="s">
        <v>1294</v>
      </c>
      <c r="D4" s="163" t="s">
        <v>1295</v>
      </c>
    </row>
    <row r="5" spans="1:4" s="75" customFormat="1" ht="29.25" customHeight="1">
      <c r="A5" s="313" t="s">
        <v>76</v>
      </c>
      <c r="B5" s="314"/>
      <c r="C5" s="315"/>
      <c r="D5" s="164">
        <f>SUM(D6:D13)</f>
        <v>1000</v>
      </c>
    </row>
    <row r="6" spans="1:4" s="159" customFormat="1" ht="80.25" customHeight="1">
      <c r="A6" s="78" t="s">
        <v>1655</v>
      </c>
      <c r="B6" s="78" t="s">
        <v>1656</v>
      </c>
      <c r="C6" s="78" t="s">
        <v>1655</v>
      </c>
      <c r="D6" s="78">
        <v>1000</v>
      </c>
    </row>
    <row r="7" spans="1:4" s="159" customFormat="1" ht="51.75" customHeight="1">
      <c r="A7" s="78"/>
      <c r="B7" s="78"/>
      <c r="C7" s="78"/>
      <c r="D7" s="78"/>
    </row>
    <row r="8" spans="1:4" s="159" customFormat="1" ht="37.5" customHeight="1">
      <c r="A8" s="78"/>
      <c r="B8" s="78"/>
      <c r="C8" s="78"/>
      <c r="D8" s="78"/>
    </row>
    <row r="9" spans="1:4" s="159" customFormat="1" ht="37.5" customHeight="1">
      <c r="A9" s="78"/>
      <c r="B9" s="78"/>
      <c r="C9" s="78"/>
      <c r="D9" s="78"/>
    </row>
    <row r="10" spans="1:4" s="159" customFormat="1" ht="41.25" customHeight="1">
      <c r="A10" s="78"/>
      <c r="B10" s="78"/>
      <c r="C10" s="78"/>
      <c r="D10" s="78"/>
    </row>
    <row r="11" spans="1:4" s="159" customFormat="1" ht="65.25" customHeight="1">
      <c r="A11" s="78"/>
      <c r="B11" s="78"/>
      <c r="C11" s="78"/>
      <c r="D11" s="78"/>
    </row>
    <row r="12" spans="1:4" s="159" customFormat="1" ht="63.75" customHeight="1">
      <c r="A12" s="78"/>
      <c r="B12" s="78"/>
      <c r="C12" s="78"/>
      <c r="D12" s="78"/>
    </row>
    <row r="13" spans="1:4" s="159" customFormat="1" ht="54.75" customHeight="1">
      <c r="A13" s="78"/>
      <c r="B13" s="78"/>
      <c r="C13" s="78"/>
      <c r="D13" s="78"/>
    </row>
  </sheetData>
  <mergeCells count="2">
    <mergeCell ref="A2:D2"/>
    <mergeCell ref="A5:C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96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19"/>
  <sheetViews>
    <sheetView workbookViewId="0">
      <pane xSplit="1" ySplit="5" topLeftCell="B6" activePane="bottomRight" state="frozen"/>
      <selection pane="topRight"/>
      <selection pane="bottomLeft"/>
      <selection pane="bottomRight" activeCell="A3" sqref="A3"/>
    </sheetView>
  </sheetViews>
  <sheetFormatPr defaultColWidth="9" defaultRowHeight="21" customHeight="1"/>
  <cols>
    <col min="1" max="1" width="31.125" style="90" customWidth="1"/>
    <col min="2" max="2" width="13.75" style="90" customWidth="1"/>
    <col min="3" max="3" width="11" style="90" customWidth="1"/>
    <col min="4" max="4" width="13.125" style="90" customWidth="1"/>
    <col min="5" max="6" width="11" style="90" customWidth="1"/>
    <col min="7" max="239" width="9" style="90"/>
    <col min="240" max="240" width="40.25" style="90" customWidth="1"/>
    <col min="241" max="245" width="11" style="90" customWidth="1"/>
    <col min="246" max="246" width="13.125" style="90" customWidth="1"/>
    <col min="247" max="251" width="11" style="90" customWidth="1"/>
    <col min="252" max="495" width="9" style="90"/>
    <col min="496" max="496" width="40.25" style="90" customWidth="1"/>
    <col min="497" max="501" width="11" style="90" customWidth="1"/>
    <col min="502" max="502" width="13.125" style="90" customWidth="1"/>
    <col min="503" max="507" width="11" style="90" customWidth="1"/>
    <col min="508" max="751" width="9" style="90"/>
    <col min="752" max="752" width="40.25" style="90" customWidth="1"/>
    <col min="753" max="757" width="11" style="90" customWidth="1"/>
    <col min="758" max="758" width="13.125" style="90" customWidth="1"/>
    <col min="759" max="763" width="11" style="90" customWidth="1"/>
    <col min="764" max="1007" width="9" style="90"/>
    <col min="1008" max="1008" width="40.25" style="90" customWidth="1"/>
    <col min="1009" max="1013" width="11" style="90" customWidth="1"/>
    <col min="1014" max="1014" width="13.125" style="90" customWidth="1"/>
    <col min="1015" max="1019" width="11" style="90" customWidth="1"/>
    <col min="1020" max="1263" width="9" style="90"/>
    <col min="1264" max="1264" width="40.25" style="90" customWidth="1"/>
    <col min="1265" max="1269" width="11" style="90" customWidth="1"/>
    <col min="1270" max="1270" width="13.125" style="90" customWidth="1"/>
    <col min="1271" max="1275" width="11" style="90" customWidth="1"/>
    <col min="1276" max="1519" width="9" style="90"/>
    <col min="1520" max="1520" width="40.25" style="90" customWidth="1"/>
    <col min="1521" max="1525" width="11" style="90" customWidth="1"/>
    <col min="1526" max="1526" width="13.125" style="90" customWidth="1"/>
    <col min="1527" max="1531" width="11" style="90" customWidth="1"/>
    <col min="1532" max="1775" width="9" style="90"/>
    <col min="1776" max="1776" width="40.25" style="90" customWidth="1"/>
    <col min="1777" max="1781" width="11" style="90" customWidth="1"/>
    <col min="1782" max="1782" width="13.125" style="90" customWidth="1"/>
    <col min="1783" max="1787" width="11" style="90" customWidth="1"/>
    <col min="1788" max="2031" width="9" style="90"/>
    <col min="2032" max="2032" width="40.25" style="90" customWidth="1"/>
    <col min="2033" max="2037" width="11" style="90" customWidth="1"/>
    <col min="2038" max="2038" width="13.125" style="90" customWidth="1"/>
    <col min="2039" max="2043" width="11" style="90" customWidth="1"/>
    <col min="2044" max="2287" width="9" style="90"/>
    <col min="2288" max="2288" width="40.25" style="90" customWidth="1"/>
    <col min="2289" max="2293" width="11" style="90" customWidth="1"/>
    <col min="2294" max="2294" width="13.125" style="90" customWidth="1"/>
    <col min="2295" max="2299" width="11" style="90" customWidth="1"/>
    <col min="2300" max="2543" width="9" style="90"/>
    <col min="2544" max="2544" width="40.25" style="90" customWidth="1"/>
    <col min="2545" max="2549" width="11" style="90" customWidth="1"/>
    <col min="2550" max="2550" width="13.125" style="90" customWidth="1"/>
    <col min="2551" max="2555" width="11" style="90" customWidth="1"/>
    <col min="2556" max="2799" width="9" style="90"/>
    <col min="2800" max="2800" width="40.25" style="90" customWidth="1"/>
    <col min="2801" max="2805" width="11" style="90" customWidth="1"/>
    <col min="2806" max="2806" width="13.125" style="90" customWidth="1"/>
    <col min="2807" max="2811" width="11" style="90" customWidth="1"/>
    <col min="2812" max="3055" width="9" style="90"/>
    <col min="3056" max="3056" width="40.25" style="90" customWidth="1"/>
    <col min="3057" max="3061" width="11" style="90" customWidth="1"/>
    <col min="3062" max="3062" width="13.125" style="90" customWidth="1"/>
    <col min="3063" max="3067" width="11" style="90" customWidth="1"/>
    <col min="3068" max="3311" width="9" style="90"/>
    <col min="3312" max="3312" width="40.25" style="90" customWidth="1"/>
    <col min="3313" max="3317" width="11" style="90" customWidth="1"/>
    <col min="3318" max="3318" width="13.125" style="90" customWidth="1"/>
    <col min="3319" max="3323" width="11" style="90" customWidth="1"/>
    <col min="3324" max="3567" width="9" style="90"/>
    <col min="3568" max="3568" width="40.25" style="90" customWidth="1"/>
    <col min="3569" max="3573" width="11" style="90" customWidth="1"/>
    <col min="3574" max="3574" width="13.125" style="90" customWidth="1"/>
    <col min="3575" max="3579" width="11" style="90" customWidth="1"/>
    <col min="3580" max="3823" width="9" style="90"/>
    <col min="3824" max="3824" width="40.25" style="90" customWidth="1"/>
    <col min="3825" max="3829" width="11" style="90" customWidth="1"/>
    <col min="3830" max="3830" width="13.125" style="90" customWidth="1"/>
    <col min="3831" max="3835" width="11" style="90" customWidth="1"/>
    <col min="3836" max="4079" width="9" style="90"/>
    <col min="4080" max="4080" width="40.25" style="90" customWidth="1"/>
    <col min="4081" max="4085" width="11" style="90" customWidth="1"/>
    <col min="4086" max="4086" width="13.125" style="90" customWidth="1"/>
    <col min="4087" max="4091" width="11" style="90" customWidth="1"/>
    <col min="4092" max="4335" width="9" style="90"/>
    <col min="4336" max="4336" width="40.25" style="90" customWidth="1"/>
    <col min="4337" max="4341" width="11" style="90" customWidth="1"/>
    <col min="4342" max="4342" width="13.125" style="90" customWidth="1"/>
    <col min="4343" max="4347" width="11" style="90" customWidth="1"/>
    <col min="4348" max="4591" width="9" style="90"/>
    <col min="4592" max="4592" width="40.25" style="90" customWidth="1"/>
    <col min="4593" max="4597" width="11" style="90" customWidth="1"/>
    <col min="4598" max="4598" width="13.125" style="90" customWidth="1"/>
    <col min="4599" max="4603" width="11" style="90" customWidth="1"/>
    <col min="4604" max="4847" width="9" style="90"/>
    <col min="4848" max="4848" width="40.25" style="90" customWidth="1"/>
    <col min="4849" max="4853" width="11" style="90" customWidth="1"/>
    <col min="4854" max="4854" width="13.125" style="90" customWidth="1"/>
    <col min="4855" max="4859" width="11" style="90" customWidth="1"/>
    <col min="4860" max="5103" width="9" style="90"/>
    <col min="5104" max="5104" width="40.25" style="90" customWidth="1"/>
    <col min="5105" max="5109" width="11" style="90" customWidth="1"/>
    <col min="5110" max="5110" width="13.125" style="90" customWidth="1"/>
    <col min="5111" max="5115" width="11" style="90" customWidth="1"/>
    <col min="5116" max="5359" width="9" style="90"/>
    <col min="5360" max="5360" width="40.25" style="90" customWidth="1"/>
    <col min="5361" max="5365" width="11" style="90" customWidth="1"/>
    <col min="5366" max="5366" width="13.125" style="90" customWidth="1"/>
    <col min="5367" max="5371" width="11" style="90" customWidth="1"/>
    <col min="5372" max="5615" width="9" style="90"/>
    <col min="5616" max="5616" width="40.25" style="90" customWidth="1"/>
    <col min="5617" max="5621" width="11" style="90" customWidth="1"/>
    <col min="5622" max="5622" width="13.125" style="90" customWidth="1"/>
    <col min="5623" max="5627" width="11" style="90" customWidth="1"/>
    <col min="5628" max="5871" width="9" style="90"/>
    <col min="5872" max="5872" width="40.25" style="90" customWidth="1"/>
    <col min="5873" max="5877" width="11" style="90" customWidth="1"/>
    <col min="5878" max="5878" width="13.125" style="90" customWidth="1"/>
    <col min="5879" max="5883" width="11" style="90" customWidth="1"/>
    <col min="5884" max="6127" width="9" style="90"/>
    <col min="6128" max="6128" width="40.25" style="90" customWidth="1"/>
    <col min="6129" max="6133" width="11" style="90" customWidth="1"/>
    <col min="6134" max="6134" width="13.125" style="90" customWidth="1"/>
    <col min="6135" max="6139" width="11" style="90" customWidth="1"/>
    <col min="6140" max="6383" width="9" style="90"/>
    <col min="6384" max="6384" width="40.25" style="90" customWidth="1"/>
    <col min="6385" max="6389" width="11" style="90" customWidth="1"/>
    <col min="6390" max="6390" width="13.125" style="90" customWidth="1"/>
    <col min="6391" max="6395" width="11" style="90" customWidth="1"/>
    <col min="6396" max="6639" width="9" style="90"/>
    <col min="6640" max="6640" width="40.25" style="90" customWidth="1"/>
    <col min="6641" max="6645" width="11" style="90" customWidth="1"/>
    <col min="6646" max="6646" width="13.125" style="90" customWidth="1"/>
    <col min="6647" max="6651" width="11" style="90" customWidth="1"/>
    <col min="6652" max="6895" width="9" style="90"/>
    <col min="6896" max="6896" width="40.25" style="90" customWidth="1"/>
    <col min="6897" max="6901" width="11" style="90" customWidth="1"/>
    <col min="6902" max="6902" width="13.125" style="90" customWidth="1"/>
    <col min="6903" max="6907" width="11" style="90" customWidth="1"/>
    <col min="6908" max="7151" width="9" style="90"/>
    <col min="7152" max="7152" width="40.25" style="90" customWidth="1"/>
    <col min="7153" max="7157" width="11" style="90" customWidth="1"/>
    <col min="7158" max="7158" width="13.125" style="90" customWidth="1"/>
    <col min="7159" max="7163" width="11" style="90" customWidth="1"/>
    <col min="7164" max="7407" width="9" style="90"/>
    <col min="7408" max="7408" width="40.25" style="90" customWidth="1"/>
    <col min="7409" max="7413" width="11" style="90" customWidth="1"/>
    <col min="7414" max="7414" width="13.125" style="90" customWidth="1"/>
    <col min="7415" max="7419" width="11" style="90" customWidth="1"/>
    <col min="7420" max="7663" width="9" style="90"/>
    <col min="7664" max="7664" width="40.25" style="90" customWidth="1"/>
    <col min="7665" max="7669" width="11" style="90" customWidth="1"/>
    <col min="7670" max="7670" width="13.125" style="90" customWidth="1"/>
    <col min="7671" max="7675" width="11" style="90" customWidth="1"/>
    <col min="7676" max="7919" width="9" style="90"/>
    <col min="7920" max="7920" width="40.25" style="90" customWidth="1"/>
    <col min="7921" max="7925" width="11" style="90" customWidth="1"/>
    <col min="7926" max="7926" width="13.125" style="90" customWidth="1"/>
    <col min="7927" max="7931" width="11" style="90" customWidth="1"/>
    <col min="7932" max="8175" width="9" style="90"/>
    <col min="8176" max="8176" width="40.25" style="90" customWidth="1"/>
    <col min="8177" max="8181" width="11" style="90" customWidth="1"/>
    <col min="8182" max="8182" width="13.125" style="90" customWidth="1"/>
    <col min="8183" max="8187" width="11" style="90" customWidth="1"/>
    <col min="8188" max="8431" width="9" style="90"/>
    <col min="8432" max="8432" width="40.25" style="90" customWidth="1"/>
    <col min="8433" max="8437" width="11" style="90" customWidth="1"/>
    <col min="8438" max="8438" width="13.125" style="90" customWidth="1"/>
    <col min="8439" max="8443" width="11" style="90" customWidth="1"/>
    <col min="8444" max="8687" width="9" style="90"/>
    <col min="8688" max="8688" width="40.25" style="90" customWidth="1"/>
    <col min="8689" max="8693" width="11" style="90" customWidth="1"/>
    <col min="8694" max="8694" width="13.125" style="90" customWidth="1"/>
    <col min="8695" max="8699" width="11" style="90" customWidth="1"/>
    <col min="8700" max="8943" width="9" style="90"/>
    <col min="8944" max="8944" width="40.25" style="90" customWidth="1"/>
    <col min="8945" max="8949" width="11" style="90" customWidth="1"/>
    <col min="8950" max="8950" width="13.125" style="90" customWidth="1"/>
    <col min="8951" max="8955" width="11" style="90" customWidth="1"/>
    <col min="8956" max="9199" width="9" style="90"/>
    <col min="9200" max="9200" width="40.25" style="90" customWidth="1"/>
    <col min="9201" max="9205" width="11" style="90" customWidth="1"/>
    <col min="9206" max="9206" width="13.125" style="90" customWidth="1"/>
    <col min="9207" max="9211" width="11" style="90" customWidth="1"/>
    <col min="9212" max="9455" width="9" style="90"/>
    <col min="9456" max="9456" width="40.25" style="90" customWidth="1"/>
    <col min="9457" max="9461" width="11" style="90" customWidth="1"/>
    <col min="9462" max="9462" width="13.125" style="90" customWidth="1"/>
    <col min="9463" max="9467" width="11" style="90" customWidth="1"/>
    <col min="9468" max="9711" width="9" style="90"/>
    <col min="9712" max="9712" width="40.25" style="90" customWidth="1"/>
    <col min="9713" max="9717" width="11" style="90" customWidth="1"/>
    <col min="9718" max="9718" width="13.125" style="90" customWidth="1"/>
    <col min="9719" max="9723" width="11" style="90" customWidth="1"/>
    <col min="9724" max="9967" width="9" style="90"/>
    <col min="9968" max="9968" width="40.25" style="90" customWidth="1"/>
    <col min="9969" max="9973" width="11" style="90" customWidth="1"/>
    <col min="9974" max="9974" width="13.125" style="90" customWidth="1"/>
    <col min="9975" max="9979" width="11" style="90" customWidth="1"/>
    <col min="9980" max="10223" width="9" style="90"/>
    <col min="10224" max="10224" width="40.25" style="90" customWidth="1"/>
    <col min="10225" max="10229" width="11" style="90" customWidth="1"/>
    <col min="10230" max="10230" width="13.125" style="90" customWidth="1"/>
    <col min="10231" max="10235" width="11" style="90" customWidth="1"/>
    <col min="10236" max="10479" width="9" style="90"/>
    <col min="10480" max="10480" width="40.25" style="90" customWidth="1"/>
    <col min="10481" max="10485" width="11" style="90" customWidth="1"/>
    <col min="10486" max="10486" width="13.125" style="90" customWidth="1"/>
    <col min="10487" max="10491" width="11" style="90" customWidth="1"/>
    <col min="10492" max="10735" width="9" style="90"/>
    <col min="10736" max="10736" width="40.25" style="90" customWidth="1"/>
    <col min="10737" max="10741" width="11" style="90" customWidth="1"/>
    <col min="10742" max="10742" width="13.125" style="90" customWidth="1"/>
    <col min="10743" max="10747" width="11" style="90" customWidth="1"/>
    <col min="10748" max="10991" width="9" style="90"/>
    <col min="10992" max="10992" width="40.25" style="90" customWidth="1"/>
    <col min="10993" max="10997" width="11" style="90" customWidth="1"/>
    <col min="10998" max="10998" width="13.125" style="90" customWidth="1"/>
    <col min="10999" max="11003" width="11" style="90" customWidth="1"/>
    <col min="11004" max="11247" width="9" style="90"/>
    <col min="11248" max="11248" width="40.25" style="90" customWidth="1"/>
    <col min="11249" max="11253" width="11" style="90" customWidth="1"/>
    <col min="11254" max="11254" width="13.125" style="90" customWidth="1"/>
    <col min="11255" max="11259" width="11" style="90" customWidth="1"/>
    <col min="11260" max="11503" width="9" style="90"/>
    <col min="11504" max="11504" width="40.25" style="90" customWidth="1"/>
    <col min="11505" max="11509" width="11" style="90" customWidth="1"/>
    <col min="11510" max="11510" width="13.125" style="90" customWidth="1"/>
    <col min="11511" max="11515" width="11" style="90" customWidth="1"/>
    <col min="11516" max="11759" width="9" style="90"/>
    <col min="11760" max="11760" width="40.25" style="90" customWidth="1"/>
    <col min="11761" max="11765" width="11" style="90" customWidth="1"/>
    <col min="11766" max="11766" width="13.125" style="90" customWidth="1"/>
    <col min="11767" max="11771" width="11" style="90" customWidth="1"/>
    <col min="11772" max="12015" width="9" style="90"/>
    <col min="12016" max="12016" width="40.25" style="90" customWidth="1"/>
    <col min="12017" max="12021" width="11" style="90" customWidth="1"/>
    <col min="12022" max="12022" width="13.125" style="90" customWidth="1"/>
    <col min="12023" max="12027" width="11" style="90" customWidth="1"/>
    <col min="12028" max="12271" width="9" style="90"/>
    <col min="12272" max="12272" width="40.25" style="90" customWidth="1"/>
    <col min="12273" max="12277" width="11" style="90" customWidth="1"/>
    <col min="12278" max="12278" width="13.125" style="90" customWidth="1"/>
    <col min="12279" max="12283" width="11" style="90" customWidth="1"/>
    <col min="12284" max="12527" width="9" style="90"/>
    <col min="12528" max="12528" width="40.25" style="90" customWidth="1"/>
    <col min="12529" max="12533" width="11" style="90" customWidth="1"/>
    <col min="12534" max="12534" width="13.125" style="90" customWidth="1"/>
    <col min="12535" max="12539" width="11" style="90" customWidth="1"/>
    <col min="12540" max="12783" width="9" style="90"/>
    <col min="12784" max="12784" width="40.25" style="90" customWidth="1"/>
    <col min="12785" max="12789" width="11" style="90" customWidth="1"/>
    <col min="12790" max="12790" width="13.125" style="90" customWidth="1"/>
    <col min="12791" max="12795" width="11" style="90" customWidth="1"/>
    <col min="12796" max="13039" width="9" style="90"/>
    <col min="13040" max="13040" width="40.25" style="90" customWidth="1"/>
    <col min="13041" max="13045" width="11" style="90" customWidth="1"/>
    <col min="13046" max="13046" width="13.125" style="90" customWidth="1"/>
    <col min="13047" max="13051" width="11" style="90" customWidth="1"/>
    <col min="13052" max="13295" width="9" style="90"/>
    <col min="13296" max="13296" width="40.25" style="90" customWidth="1"/>
    <col min="13297" max="13301" width="11" style="90" customWidth="1"/>
    <col min="13302" max="13302" width="13.125" style="90" customWidth="1"/>
    <col min="13303" max="13307" width="11" style="90" customWidth="1"/>
    <col min="13308" max="13551" width="9" style="90"/>
    <col min="13552" max="13552" width="40.25" style="90" customWidth="1"/>
    <col min="13553" max="13557" width="11" style="90" customWidth="1"/>
    <col min="13558" max="13558" width="13.125" style="90" customWidth="1"/>
    <col min="13559" max="13563" width="11" style="90" customWidth="1"/>
    <col min="13564" max="13807" width="9" style="90"/>
    <col min="13808" max="13808" width="40.25" style="90" customWidth="1"/>
    <col min="13809" max="13813" width="11" style="90" customWidth="1"/>
    <col min="13814" max="13814" width="13.125" style="90" customWidth="1"/>
    <col min="13815" max="13819" width="11" style="90" customWidth="1"/>
    <col min="13820" max="14063" width="9" style="90"/>
    <col min="14064" max="14064" width="40.25" style="90" customWidth="1"/>
    <col min="14065" max="14069" width="11" style="90" customWidth="1"/>
    <col min="14070" max="14070" width="13.125" style="90" customWidth="1"/>
    <col min="14071" max="14075" width="11" style="90" customWidth="1"/>
    <col min="14076" max="14319" width="9" style="90"/>
    <col min="14320" max="14320" width="40.25" style="90" customWidth="1"/>
    <col min="14321" max="14325" width="11" style="90" customWidth="1"/>
    <col min="14326" max="14326" width="13.125" style="90" customWidth="1"/>
    <col min="14327" max="14331" width="11" style="90" customWidth="1"/>
    <col min="14332" max="14575" width="9" style="90"/>
    <col min="14576" max="14576" width="40.25" style="90" customWidth="1"/>
    <col min="14577" max="14581" width="11" style="90" customWidth="1"/>
    <col min="14582" max="14582" width="13.125" style="90" customWidth="1"/>
    <col min="14583" max="14587" width="11" style="90" customWidth="1"/>
    <col min="14588" max="14831" width="9" style="90"/>
    <col min="14832" max="14832" width="40.25" style="90" customWidth="1"/>
    <col min="14833" max="14837" width="11" style="90" customWidth="1"/>
    <col min="14838" max="14838" width="13.125" style="90" customWidth="1"/>
    <col min="14839" max="14843" width="11" style="90" customWidth="1"/>
    <col min="14844" max="15087" width="9" style="90"/>
    <col min="15088" max="15088" width="40.25" style="90" customWidth="1"/>
    <col min="15089" max="15093" width="11" style="90" customWidth="1"/>
    <col min="15094" max="15094" width="13.125" style="90" customWidth="1"/>
    <col min="15095" max="15099" width="11" style="90" customWidth="1"/>
    <col min="15100" max="15343" width="9" style="90"/>
    <col min="15344" max="15344" width="40.25" style="90" customWidth="1"/>
    <col min="15345" max="15349" width="11" style="90" customWidth="1"/>
    <col min="15350" max="15350" width="13.125" style="90" customWidth="1"/>
    <col min="15351" max="15355" width="11" style="90" customWidth="1"/>
    <col min="15356" max="15599" width="9" style="90"/>
    <col min="15600" max="15600" width="40.25" style="90" customWidth="1"/>
    <col min="15601" max="15605" width="11" style="90" customWidth="1"/>
    <col min="15606" max="15606" width="13.125" style="90" customWidth="1"/>
    <col min="15607" max="15611" width="11" style="90" customWidth="1"/>
    <col min="15612" max="15855" width="9" style="90"/>
    <col min="15856" max="15856" width="40.25" style="90" customWidth="1"/>
    <col min="15857" max="15861" width="11" style="90" customWidth="1"/>
    <col min="15862" max="15862" width="13.125" style="90" customWidth="1"/>
    <col min="15863" max="15867" width="11" style="90" customWidth="1"/>
    <col min="15868" max="16111" width="9" style="90"/>
    <col min="16112" max="16112" width="40.25" style="90" customWidth="1"/>
    <col min="16113" max="16117" width="11" style="90" customWidth="1"/>
    <col min="16118" max="16118" width="13.125" style="90" customWidth="1"/>
    <col min="16119" max="16123" width="11" style="90" customWidth="1"/>
    <col min="16124" max="16384" width="9" style="90"/>
  </cols>
  <sheetData>
    <row r="1" spans="1:6" ht="21" customHeight="1">
      <c r="A1" s="91" t="s">
        <v>1657</v>
      </c>
      <c r="B1" s="91"/>
      <c r="C1" s="91"/>
    </row>
    <row r="2" spans="1:6" s="142" customFormat="1" ht="24.75" customHeight="1">
      <c r="A2" s="316" t="s">
        <v>1666</v>
      </c>
      <c r="B2" s="316"/>
      <c r="C2" s="316"/>
      <c r="D2" s="316"/>
      <c r="E2" s="316"/>
      <c r="F2" s="316"/>
    </row>
    <row r="3" spans="1:6" s="142" customFormat="1" ht="24" customHeight="1">
      <c r="A3" s="94"/>
      <c r="B3" s="94"/>
      <c r="C3" s="94"/>
      <c r="D3" s="94"/>
      <c r="E3" s="317" t="s">
        <v>0</v>
      </c>
      <c r="F3" s="317"/>
    </row>
    <row r="4" spans="1:6" s="142" customFormat="1" ht="32.25" customHeight="1">
      <c r="A4" s="320" t="s">
        <v>34</v>
      </c>
      <c r="B4" s="318" t="s">
        <v>75</v>
      </c>
      <c r="C4" s="319"/>
      <c r="D4" s="318" t="s">
        <v>1131</v>
      </c>
      <c r="E4" s="319"/>
      <c r="F4" s="322" t="s">
        <v>1435</v>
      </c>
    </row>
    <row r="5" spans="1:6" s="142" customFormat="1" ht="31.5" customHeight="1">
      <c r="A5" s="321"/>
      <c r="B5" s="63" t="s">
        <v>1132</v>
      </c>
      <c r="C5" s="143" t="s">
        <v>1124</v>
      </c>
      <c r="D5" s="143" t="s">
        <v>1132</v>
      </c>
      <c r="E5" s="143" t="s">
        <v>1124</v>
      </c>
      <c r="F5" s="323"/>
    </row>
    <row r="6" spans="1:6" s="142" customFormat="1" ht="31.5" customHeight="1">
      <c r="A6" s="56" t="s">
        <v>59</v>
      </c>
      <c r="B6" s="144">
        <v>148530</v>
      </c>
      <c r="C6" s="144">
        <v>148530</v>
      </c>
      <c r="D6" s="145">
        <v>283300</v>
      </c>
      <c r="E6" s="144">
        <v>283300</v>
      </c>
      <c r="F6" s="153">
        <v>190.73587827374939</v>
      </c>
    </row>
    <row r="7" spans="1:6" s="142" customFormat="1" ht="24" customHeight="1">
      <c r="A7" s="146" t="s">
        <v>1296</v>
      </c>
      <c r="B7" s="144">
        <v>2758</v>
      </c>
      <c r="C7" s="158">
        <v>2758</v>
      </c>
      <c r="D7" s="145">
        <v>5000</v>
      </c>
      <c r="E7" s="145">
        <v>5000</v>
      </c>
      <c r="F7" s="153">
        <v>181.29079042784625</v>
      </c>
    </row>
    <row r="8" spans="1:6" s="142" customFormat="1" ht="24" customHeight="1">
      <c r="A8" s="146" t="s">
        <v>1297</v>
      </c>
      <c r="B8" s="144">
        <v>638</v>
      </c>
      <c r="C8" s="158">
        <v>638</v>
      </c>
      <c r="D8" s="145">
        <v>5000</v>
      </c>
      <c r="E8" s="145">
        <v>5000</v>
      </c>
      <c r="F8" s="153">
        <v>783.69905956112848</v>
      </c>
    </row>
    <row r="9" spans="1:6" ht="31.5" customHeight="1">
      <c r="A9" s="146" t="s">
        <v>1298</v>
      </c>
      <c r="B9" s="144">
        <v>130873</v>
      </c>
      <c r="C9" s="158">
        <v>130873</v>
      </c>
      <c r="D9" s="145">
        <v>260000</v>
      </c>
      <c r="E9" s="148">
        <v>260000</v>
      </c>
      <c r="F9" s="153">
        <v>198.66588219113186</v>
      </c>
    </row>
    <row r="10" spans="1:6" ht="31.5" customHeight="1">
      <c r="A10" s="146" t="s">
        <v>1299</v>
      </c>
      <c r="B10" s="144">
        <v>14183</v>
      </c>
      <c r="C10" s="158">
        <v>14183</v>
      </c>
      <c r="D10" s="145">
        <v>13000</v>
      </c>
      <c r="E10" s="148">
        <v>13000</v>
      </c>
      <c r="F10" s="153">
        <v>91.659028414298803</v>
      </c>
    </row>
    <row r="11" spans="1:6" ht="31.5" customHeight="1">
      <c r="A11" s="146" t="s">
        <v>1300</v>
      </c>
      <c r="B11" s="144">
        <v>78</v>
      </c>
      <c r="C11" s="158">
        <v>78</v>
      </c>
      <c r="D11" s="145">
        <v>300</v>
      </c>
      <c r="E11" s="148">
        <v>300</v>
      </c>
      <c r="F11" s="153">
        <v>384.61538461538464</v>
      </c>
    </row>
    <row r="12" spans="1:6" ht="31.5" customHeight="1">
      <c r="A12" s="146" t="s">
        <v>1301</v>
      </c>
      <c r="B12" s="144">
        <v>0</v>
      </c>
      <c r="C12" s="158"/>
      <c r="D12" s="145">
        <v>0</v>
      </c>
      <c r="E12" s="148"/>
      <c r="F12" s="153" t="s">
        <v>1647</v>
      </c>
    </row>
    <row r="13" spans="1:6" ht="24" customHeight="1">
      <c r="A13" s="146"/>
      <c r="B13" s="144">
        <v>0</v>
      </c>
      <c r="C13" s="147"/>
      <c r="D13" s="145">
        <v>0</v>
      </c>
      <c r="E13" s="148"/>
      <c r="F13" s="153" t="s">
        <v>1647</v>
      </c>
    </row>
    <row r="14" spans="1:6" ht="31.5" customHeight="1">
      <c r="A14" s="149" t="s">
        <v>1436</v>
      </c>
      <c r="B14" s="144">
        <v>3752</v>
      </c>
      <c r="C14" s="148">
        <v>3752</v>
      </c>
      <c r="D14" s="145">
        <v>37</v>
      </c>
      <c r="E14" s="148">
        <v>37</v>
      </c>
      <c r="F14" s="153">
        <v>0.98614072494669514</v>
      </c>
    </row>
    <row r="15" spans="1:6" ht="31.5" customHeight="1">
      <c r="A15" s="149" t="s">
        <v>30</v>
      </c>
      <c r="B15" s="144">
        <v>20908</v>
      </c>
      <c r="C15" s="148">
        <v>20908</v>
      </c>
      <c r="D15" s="145">
        <v>3116</v>
      </c>
      <c r="E15" s="148">
        <v>3116</v>
      </c>
      <c r="F15" s="153">
        <v>14.903386263631146</v>
      </c>
    </row>
    <row r="16" spans="1:6" ht="31.5" customHeight="1">
      <c r="A16" s="149" t="s">
        <v>31</v>
      </c>
      <c r="B16" s="144">
        <v>8700</v>
      </c>
      <c r="C16" s="145">
        <v>8700</v>
      </c>
      <c r="D16" s="145">
        <v>8800</v>
      </c>
      <c r="E16" s="145">
        <v>8800</v>
      </c>
      <c r="F16" s="153">
        <v>101.14942528735634</v>
      </c>
    </row>
    <row r="17" spans="1:6" ht="31.5" customHeight="1">
      <c r="A17" s="149" t="s">
        <v>1437</v>
      </c>
      <c r="B17" s="144">
        <v>0</v>
      </c>
      <c r="C17" s="145"/>
      <c r="D17" s="145">
        <v>0</v>
      </c>
      <c r="E17" s="145"/>
      <c r="F17" s="153" t="s">
        <v>1647</v>
      </c>
    </row>
    <row r="18" spans="1:6" ht="24" customHeight="1">
      <c r="A18" s="150"/>
      <c r="B18" s="144">
        <v>0</v>
      </c>
      <c r="C18" s="151"/>
      <c r="D18" s="145">
        <v>0</v>
      </c>
      <c r="E18" s="148"/>
      <c r="F18" s="153" t="s">
        <v>1647</v>
      </c>
    </row>
    <row r="19" spans="1:6" ht="31.5" customHeight="1">
      <c r="A19" s="63" t="s">
        <v>1433</v>
      </c>
      <c r="B19" s="144">
        <v>181890</v>
      </c>
      <c r="C19" s="152">
        <v>181890</v>
      </c>
      <c r="D19" s="145">
        <v>295253</v>
      </c>
      <c r="E19" s="152">
        <v>295253</v>
      </c>
      <c r="F19" s="153">
        <v>162.32503161251307</v>
      </c>
    </row>
  </sheetData>
  <mergeCells count="6">
    <mergeCell ref="A2:F2"/>
    <mergeCell ref="E3:F3"/>
    <mergeCell ref="B4:C4"/>
    <mergeCell ref="D4:E4"/>
    <mergeCell ref="A4:A5"/>
    <mergeCell ref="F4:F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83" fitToHeight="104" orientation="landscape"/>
  <headerFooter>
    <oddFooter>&amp;C第&amp;P页/共&amp;N页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964"/>
  <sheetViews>
    <sheetView showZeros="0" topLeftCell="B1" zoomScale="90" zoomScaleNormal="90" workbookViewId="0">
      <pane xSplit="1" ySplit="5" topLeftCell="C6" activePane="bottomRight" state="frozen"/>
      <selection pane="topRight"/>
      <selection pane="bottomLeft"/>
      <selection pane="bottomRight" activeCell="S16" sqref="S16"/>
    </sheetView>
  </sheetViews>
  <sheetFormatPr defaultColWidth="9" defaultRowHeight="24.75" customHeight="1"/>
  <cols>
    <col min="1" max="1" width="9.125" style="118" hidden="1" customWidth="1"/>
    <col min="2" max="2" width="33.125" style="98" customWidth="1"/>
    <col min="3" max="3" width="13" style="101" customWidth="1"/>
    <col min="4" max="4" width="14.875" style="101" customWidth="1"/>
    <col min="5" max="5" width="15.125" style="101" customWidth="1"/>
    <col min="6" max="6" width="13.625" style="101" customWidth="1"/>
    <col min="7" max="7" width="12.875" style="101" customWidth="1"/>
    <col min="8" max="8" width="9" style="101" customWidth="1"/>
    <col min="9" max="12" width="13.625" style="101" hidden="1" customWidth="1"/>
    <col min="13" max="14" width="0" style="101" hidden="1" customWidth="1"/>
    <col min="15" max="241" width="9" style="101"/>
    <col min="242" max="242" width="9.125" style="101" customWidth="1"/>
    <col min="243" max="243" width="60.5" style="101" customWidth="1"/>
    <col min="244" max="247" width="10.625" style="101" customWidth="1"/>
    <col min="248" max="248" width="14.875" style="101" customWidth="1"/>
    <col min="249" max="249" width="15.125" style="101" customWidth="1"/>
    <col min="250" max="252" width="10.625" style="101" customWidth="1"/>
    <col min="253" max="253" width="13.625" style="101" customWidth="1"/>
    <col min="254" max="254" width="12.875" style="101" customWidth="1"/>
    <col min="255" max="255" width="9.625" style="101" customWidth="1"/>
    <col min="256" max="497" width="9" style="101"/>
    <col min="498" max="498" width="9.125" style="101" customWidth="1"/>
    <col min="499" max="499" width="60.5" style="101" customWidth="1"/>
    <col min="500" max="503" width="10.625" style="101" customWidth="1"/>
    <col min="504" max="504" width="14.875" style="101" customWidth="1"/>
    <col min="505" max="505" width="15.125" style="101" customWidth="1"/>
    <col min="506" max="508" width="10.625" style="101" customWidth="1"/>
    <col min="509" max="509" width="13.625" style="101" customWidth="1"/>
    <col min="510" max="510" width="12.875" style="101" customWidth="1"/>
    <col min="511" max="511" width="9.625" style="101" customWidth="1"/>
    <col min="512" max="753" width="9" style="101"/>
    <col min="754" max="754" width="9.125" style="101" customWidth="1"/>
    <col min="755" max="755" width="60.5" style="101" customWidth="1"/>
    <col min="756" max="759" width="10.625" style="101" customWidth="1"/>
    <col min="760" max="760" width="14.875" style="101" customWidth="1"/>
    <col min="761" max="761" width="15.125" style="101" customWidth="1"/>
    <col min="762" max="764" width="10.625" style="101" customWidth="1"/>
    <col min="765" max="765" width="13.625" style="101" customWidth="1"/>
    <col min="766" max="766" width="12.875" style="101" customWidth="1"/>
    <col min="767" max="767" width="9.625" style="101" customWidth="1"/>
    <col min="768" max="1009" width="9" style="101"/>
    <col min="1010" max="1010" width="9.125" style="101" customWidth="1"/>
    <col min="1011" max="1011" width="60.5" style="101" customWidth="1"/>
    <col min="1012" max="1015" width="10.625" style="101" customWidth="1"/>
    <col min="1016" max="1016" width="14.875" style="101" customWidth="1"/>
    <col min="1017" max="1017" width="15.125" style="101" customWidth="1"/>
    <col min="1018" max="1020" width="10.625" style="101" customWidth="1"/>
    <col min="1021" max="1021" width="13.625" style="101" customWidth="1"/>
    <col min="1022" max="1022" width="12.875" style="101" customWidth="1"/>
    <col min="1023" max="1023" width="9.625" style="101" customWidth="1"/>
    <col min="1024" max="1265" width="9" style="101"/>
    <col min="1266" max="1266" width="9.125" style="101" customWidth="1"/>
    <col min="1267" max="1267" width="60.5" style="101" customWidth="1"/>
    <col min="1268" max="1271" width="10.625" style="101" customWidth="1"/>
    <col min="1272" max="1272" width="14.875" style="101" customWidth="1"/>
    <col min="1273" max="1273" width="15.125" style="101" customWidth="1"/>
    <col min="1274" max="1276" width="10.625" style="101" customWidth="1"/>
    <col min="1277" max="1277" width="13.625" style="101" customWidth="1"/>
    <col min="1278" max="1278" width="12.875" style="101" customWidth="1"/>
    <col min="1279" max="1279" width="9.625" style="101" customWidth="1"/>
    <col min="1280" max="1521" width="9" style="101"/>
    <col min="1522" max="1522" width="9.125" style="101" customWidth="1"/>
    <col min="1523" max="1523" width="60.5" style="101" customWidth="1"/>
    <col min="1524" max="1527" width="10.625" style="101" customWidth="1"/>
    <col min="1528" max="1528" width="14.875" style="101" customWidth="1"/>
    <col min="1529" max="1529" width="15.125" style="101" customWidth="1"/>
    <col min="1530" max="1532" width="10.625" style="101" customWidth="1"/>
    <col min="1533" max="1533" width="13.625" style="101" customWidth="1"/>
    <col min="1534" max="1534" width="12.875" style="101" customWidth="1"/>
    <col min="1535" max="1535" width="9.625" style="101" customWidth="1"/>
    <col min="1536" max="1777" width="9" style="101"/>
    <col min="1778" max="1778" width="9.125" style="101" customWidth="1"/>
    <col min="1779" max="1779" width="60.5" style="101" customWidth="1"/>
    <col min="1780" max="1783" width="10.625" style="101" customWidth="1"/>
    <col min="1784" max="1784" width="14.875" style="101" customWidth="1"/>
    <col min="1785" max="1785" width="15.125" style="101" customWidth="1"/>
    <col min="1786" max="1788" width="10.625" style="101" customWidth="1"/>
    <col min="1789" max="1789" width="13.625" style="101" customWidth="1"/>
    <col min="1790" max="1790" width="12.875" style="101" customWidth="1"/>
    <col min="1791" max="1791" width="9.625" style="101" customWidth="1"/>
    <col min="1792" max="2033" width="9" style="101"/>
    <col min="2034" max="2034" width="9.125" style="101" customWidth="1"/>
    <col min="2035" max="2035" width="60.5" style="101" customWidth="1"/>
    <col min="2036" max="2039" width="10.625" style="101" customWidth="1"/>
    <col min="2040" max="2040" width="14.875" style="101" customWidth="1"/>
    <col min="2041" max="2041" width="15.125" style="101" customWidth="1"/>
    <col min="2042" max="2044" width="10.625" style="101" customWidth="1"/>
    <col min="2045" max="2045" width="13.625" style="101" customWidth="1"/>
    <col min="2046" max="2046" width="12.875" style="101" customWidth="1"/>
    <col min="2047" max="2047" width="9.625" style="101" customWidth="1"/>
    <col min="2048" max="2289" width="9" style="101"/>
    <col min="2290" max="2290" width="9.125" style="101" customWidth="1"/>
    <col min="2291" max="2291" width="60.5" style="101" customWidth="1"/>
    <col min="2292" max="2295" width="10.625" style="101" customWidth="1"/>
    <col min="2296" max="2296" width="14.875" style="101" customWidth="1"/>
    <col min="2297" max="2297" width="15.125" style="101" customWidth="1"/>
    <col min="2298" max="2300" width="10.625" style="101" customWidth="1"/>
    <col min="2301" max="2301" width="13.625" style="101" customWidth="1"/>
    <col min="2302" max="2302" width="12.875" style="101" customWidth="1"/>
    <col min="2303" max="2303" width="9.625" style="101" customWidth="1"/>
    <col min="2304" max="2545" width="9" style="101"/>
    <col min="2546" max="2546" width="9.125" style="101" customWidth="1"/>
    <col min="2547" max="2547" width="60.5" style="101" customWidth="1"/>
    <col min="2548" max="2551" width="10.625" style="101" customWidth="1"/>
    <col min="2552" max="2552" width="14.875" style="101" customWidth="1"/>
    <col min="2553" max="2553" width="15.125" style="101" customWidth="1"/>
    <col min="2554" max="2556" width="10.625" style="101" customWidth="1"/>
    <col min="2557" max="2557" width="13.625" style="101" customWidth="1"/>
    <col min="2558" max="2558" width="12.875" style="101" customWidth="1"/>
    <col min="2559" max="2559" width="9.625" style="101" customWidth="1"/>
    <col min="2560" max="2801" width="9" style="101"/>
    <col min="2802" max="2802" width="9.125" style="101" customWidth="1"/>
    <col min="2803" max="2803" width="60.5" style="101" customWidth="1"/>
    <col min="2804" max="2807" width="10.625" style="101" customWidth="1"/>
    <col min="2808" max="2808" width="14.875" style="101" customWidth="1"/>
    <col min="2809" max="2809" width="15.125" style="101" customWidth="1"/>
    <col min="2810" max="2812" width="10.625" style="101" customWidth="1"/>
    <col min="2813" max="2813" width="13.625" style="101" customWidth="1"/>
    <col min="2814" max="2814" width="12.875" style="101" customWidth="1"/>
    <col min="2815" max="2815" width="9.625" style="101" customWidth="1"/>
    <col min="2816" max="3057" width="9" style="101"/>
    <col min="3058" max="3058" width="9.125" style="101" customWidth="1"/>
    <col min="3059" max="3059" width="60.5" style="101" customWidth="1"/>
    <col min="3060" max="3063" width="10.625" style="101" customWidth="1"/>
    <col min="3064" max="3064" width="14.875" style="101" customWidth="1"/>
    <col min="3065" max="3065" width="15.125" style="101" customWidth="1"/>
    <col min="3066" max="3068" width="10.625" style="101" customWidth="1"/>
    <col min="3069" max="3069" width="13.625" style="101" customWidth="1"/>
    <col min="3070" max="3070" width="12.875" style="101" customWidth="1"/>
    <col min="3071" max="3071" width="9.625" style="101" customWidth="1"/>
    <col min="3072" max="3313" width="9" style="101"/>
    <col min="3314" max="3314" width="9.125" style="101" customWidth="1"/>
    <col min="3315" max="3315" width="60.5" style="101" customWidth="1"/>
    <col min="3316" max="3319" width="10.625" style="101" customWidth="1"/>
    <col min="3320" max="3320" width="14.875" style="101" customWidth="1"/>
    <col min="3321" max="3321" width="15.125" style="101" customWidth="1"/>
    <col min="3322" max="3324" width="10.625" style="101" customWidth="1"/>
    <col min="3325" max="3325" width="13.625" style="101" customWidth="1"/>
    <col min="3326" max="3326" width="12.875" style="101" customWidth="1"/>
    <col min="3327" max="3327" width="9.625" style="101" customWidth="1"/>
    <col min="3328" max="3569" width="9" style="101"/>
    <col min="3570" max="3570" width="9.125" style="101" customWidth="1"/>
    <col min="3571" max="3571" width="60.5" style="101" customWidth="1"/>
    <col min="3572" max="3575" width="10.625" style="101" customWidth="1"/>
    <col min="3576" max="3576" width="14.875" style="101" customWidth="1"/>
    <col min="3577" max="3577" width="15.125" style="101" customWidth="1"/>
    <col min="3578" max="3580" width="10.625" style="101" customWidth="1"/>
    <col min="3581" max="3581" width="13.625" style="101" customWidth="1"/>
    <col min="3582" max="3582" width="12.875" style="101" customWidth="1"/>
    <col min="3583" max="3583" width="9.625" style="101" customWidth="1"/>
    <col min="3584" max="3825" width="9" style="101"/>
    <col min="3826" max="3826" width="9.125" style="101" customWidth="1"/>
    <col min="3827" max="3827" width="60.5" style="101" customWidth="1"/>
    <col min="3828" max="3831" width="10.625" style="101" customWidth="1"/>
    <col min="3832" max="3832" width="14.875" style="101" customWidth="1"/>
    <col min="3833" max="3833" width="15.125" style="101" customWidth="1"/>
    <col min="3834" max="3836" width="10.625" style="101" customWidth="1"/>
    <col min="3837" max="3837" width="13.625" style="101" customWidth="1"/>
    <col min="3838" max="3838" width="12.875" style="101" customWidth="1"/>
    <col min="3839" max="3839" width="9.625" style="101" customWidth="1"/>
    <col min="3840" max="4081" width="9" style="101"/>
    <col min="4082" max="4082" width="9.125" style="101" customWidth="1"/>
    <col min="4083" max="4083" width="60.5" style="101" customWidth="1"/>
    <col min="4084" max="4087" width="10.625" style="101" customWidth="1"/>
    <col min="4088" max="4088" width="14.875" style="101" customWidth="1"/>
    <col min="4089" max="4089" width="15.125" style="101" customWidth="1"/>
    <col min="4090" max="4092" width="10.625" style="101" customWidth="1"/>
    <col min="4093" max="4093" width="13.625" style="101" customWidth="1"/>
    <col min="4094" max="4094" width="12.875" style="101" customWidth="1"/>
    <col min="4095" max="4095" width="9.625" style="101" customWidth="1"/>
    <col min="4096" max="4337" width="9" style="101"/>
    <col min="4338" max="4338" width="9.125" style="101" customWidth="1"/>
    <col min="4339" max="4339" width="60.5" style="101" customWidth="1"/>
    <col min="4340" max="4343" width="10.625" style="101" customWidth="1"/>
    <col min="4344" max="4344" width="14.875" style="101" customWidth="1"/>
    <col min="4345" max="4345" width="15.125" style="101" customWidth="1"/>
    <col min="4346" max="4348" width="10.625" style="101" customWidth="1"/>
    <col min="4349" max="4349" width="13.625" style="101" customWidth="1"/>
    <col min="4350" max="4350" width="12.875" style="101" customWidth="1"/>
    <col min="4351" max="4351" width="9.625" style="101" customWidth="1"/>
    <col min="4352" max="4593" width="9" style="101"/>
    <col min="4594" max="4594" width="9.125" style="101" customWidth="1"/>
    <col min="4595" max="4595" width="60.5" style="101" customWidth="1"/>
    <col min="4596" max="4599" width="10.625" style="101" customWidth="1"/>
    <col min="4600" max="4600" width="14.875" style="101" customWidth="1"/>
    <col min="4601" max="4601" width="15.125" style="101" customWidth="1"/>
    <col min="4602" max="4604" width="10.625" style="101" customWidth="1"/>
    <col min="4605" max="4605" width="13.625" style="101" customWidth="1"/>
    <col min="4606" max="4606" width="12.875" style="101" customWidth="1"/>
    <col min="4607" max="4607" width="9.625" style="101" customWidth="1"/>
    <col min="4608" max="4849" width="9" style="101"/>
    <col min="4850" max="4850" width="9.125" style="101" customWidth="1"/>
    <col min="4851" max="4851" width="60.5" style="101" customWidth="1"/>
    <col min="4852" max="4855" width="10.625" style="101" customWidth="1"/>
    <col min="4856" max="4856" width="14.875" style="101" customWidth="1"/>
    <col min="4857" max="4857" width="15.125" style="101" customWidth="1"/>
    <col min="4858" max="4860" width="10.625" style="101" customWidth="1"/>
    <col min="4861" max="4861" width="13.625" style="101" customWidth="1"/>
    <col min="4862" max="4862" width="12.875" style="101" customWidth="1"/>
    <col min="4863" max="4863" width="9.625" style="101" customWidth="1"/>
    <col min="4864" max="5105" width="9" style="101"/>
    <col min="5106" max="5106" width="9.125" style="101" customWidth="1"/>
    <col min="5107" max="5107" width="60.5" style="101" customWidth="1"/>
    <col min="5108" max="5111" width="10.625" style="101" customWidth="1"/>
    <col min="5112" max="5112" width="14.875" style="101" customWidth="1"/>
    <col min="5113" max="5113" width="15.125" style="101" customWidth="1"/>
    <col min="5114" max="5116" width="10.625" style="101" customWidth="1"/>
    <col min="5117" max="5117" width="13.625" style="101" customWidth="1"/>
    <col min="5118" max="5118" width="12.875" style="101" customWidth="1"/>
    <col min="5119" max="5119" width="9.625" style="101" customWidth="1"/>
    <col min="5120" max="5361" width="9" style="101"/>
    <col min="5362" max="5362" width="9.125" style="101" customWidth="1"/>
    <col min="5363" max="5363" width="60.5" style="101" customWidth="1"/>
    <col min="5364" max="5367" width="10.625" style="101" customWidth="1"/>
    <col min="5368" max="5368" width="14.875" style="101" customWidth="1"/>
    <col min="5369" max="5369" width="15.125" style="101" customWidth="1"/>
    <col min="5370" max="5372" width="10.625" style="101" customWidth="1"/>
    <col min="5373" max="5373" width="13.625" style="101" customWidth="1"/>
    <col min="5374" max="5374" width="12.875" style="101" customWidth="1"/>
    <col min="5375" max="5375" width="9.625" style="101" customWidth="1"/>
    <col min="5376" max="5617" width="9" style="101"/>
    <col min="5618" max="5618" width="9.125" style="101" customWidth="1"/>
    <col min="5619" max="5619" width="60.5" style="101" customWidth="1"/>
    <col min="5620" max="5623" width="10.625" style="101" customWidth="1"/>
    <col min="5624" max="5624" width="14.875" style="101" customWidth="1"/>
    <col min="5625" max="5625" width="15.125" style="101" customWidth="1"/>
    <col min="5626" max="5628" width="10.625" style="101" customWidth="1"/>
    <col min="5629" max="5629" width="13.625" style="101" customWidth="1"/>
    <col min="5630" max="5630" width="12.875" style="101" customWidth="1"/>
    <col min="5631" max="5631" width="9.625" style="101" customWidth="1"/>
    <col min="5632" max="5873" width="9" style="101"/>
    <col min="5874" max="5874" width="9.125" style="101" customWidth="1"/>
    <col min="5875" max="5875" width="60.5" style="101" customWidth="1"/>
    <col min="5876" max="5879" width="10.625" style="101" customWidth="1"/>
    <col min="5880" max="5880" width="14.875" style="101" customWidth="1"/>
    <col min="5881" max="5881" width="15.125" style="101" customWidth="1"/>
    <col min="5882" max="5884" width="10.625" style="101" customWidth="1"/>
    <col min="5885" max="5885" width="13.625" style="101" customWidth="1"/>
    <col min="5886" max="5886" width="12.875" style="101" customWidth="1"/>
    <col min="5887" max="5887" width="9.625" style="101" customWidth="1"/>
    <col min="5888" max="6129" width="9" style="101"/>
    <col min="6130" max="6130" width="9.125" style="101" customWidth="1"/>
    <col min="6131" max="6131" width="60.5" style="101" customWidth="1"/>
    <col min="6132" max="6135" width="10.625" style="101" customWidth="1"/>
    <col min="6136" max="6136" width="14.875" style="101" customWidth="1"/>
    <col min="6137" max="6137" width="15.125" style="101" customWidth="1"/>
    <col min="6138" max="6140" width="10.625" style="101" customWidth="1"/>
    <col min="6141" max="6141" width="13.625" style="101" customWidth="1"/>
    <col min="6142" max="6142" width="12.875" style="101" customWidth="1"/>
    <col min="6143" max="6143" width="9.625" style="101" customWidth="1"/>
    <col min="6144" max="6385" width="9" style="101"/>
    <col min="6386" max="6386" width="9.125" style="101" customWidth="1"/>
    <col min="6387" max="6387" width="60.5" style="101" customWidth="1"/>
    <col min="6388" max="6391" width="10.625" style="101" customWidth="1"/>
    <col min="6392" max="6392" width="14.875" style="101" customWidth="1"/>
    <col min="6393" max="6393" width="15.125" style="101" customWidth="1"/>
    <col min="6394" max="6396" width="10.625" style="101" customWidth="1"/>
    <col min="6397" max="6397" width="13.625" style="101" customWidth="1"/>
    <col min="6398" max="6398" width="12.875" style="101" customWidth="1"/>
    <col min="6399" max="6399" width="9.625" style="101" customWidth="1"/>
    <col min="6400" max="6641" width="9" style="101"/>
    <col min="6642" max="6642" width="9.125" style="101" customWidth="1"/>
    <col min="6643" max="6643" width="60.5" style="101" customWidth="1"/>
    <col min="6644" max="6647" width="10.625" style="101" customWidth="1"/>
    <col min="6648" max="6648" width="14.875" style="101" customWidth="1"/>
    <col min="6649" max="6649" width="15.125" style="101" customWidth="1"/>
    <col min="6650" max="6652" width="10.625" style="101" customWidth="1"/>
    <col min="6653" max="6653" width="13.625" style="101" customWidth="1"/>
    <col min="6654" max="6654" width="12.875" style="101" customWidth="1"/>
    <col min="6655" max="6655" width="9.625" style="101" customWidth="1"/>
    <col min="6656" max="6897" width="9" style="101"/>
    <col min="6898" max="6898" width="9.125" style="101" customWidth="1"/>
    <col min="6899" max="6899" width="60.5" style="101" customWidth="1"/>
    <col min="6900" max="6903" width="10.625" style="101" customWidth="1"/>
    <col min="6904" max="6904" width="14.875" style="101" customWidth="1"/>
    <col min="6905" max="6905" width="15.125" style="101" customWidth="1"/>
    <col min="6906" max="6908" width="10.625" style="101" customWidth="1"/>
    <col min="6909" max="6909" width="13.625" style="101" customWidth="1"/>
    <col min="6910" max="6910" width="12.875" style="101" customWidth="1"/>
    <col min="6911" max="6911" width="9.625" style="101" customWidth="1"/>
    <col min="6912" max="7153" width="9" style="101"/>
    <col min="7154" max="7154" width="9.125" style="101" customWidth="1"/>
    <col min="7155" max="7155" width="60.5" style="101" customWidth="1"/>
    <col min="7156" max="7159" width="10.625" style="101" customWidth="1"/>
    <col min="7160" max="7160" width="14.875" style="101" customWidth="1"/>
    <col min="7161" max="7161" width="15.125" style="101" customWidth="1"/>
    <col min="7162" max="7164" width="10.625" style="101" customWidth="1"/>
    <col min="7165" max="7165" width="13.625" style="101" customWidth="1"/>
    <col min="7166" max="7166" width="12.875" style="101" customWidth="1"/>
    <col min="7167" max="7167" width="9.625" style="101" customWidth="1"/>
    <col min="7168" max="7409" width="9" style="101"/>
    <col min="7410" max="7410" width="9.125" style="101" customWidth="1"/>
    <col min="7411" max="7411" width="60.5" style="101" customWidth="1"/>
    <col min="7412" max="7415" width="10.625" style="101" customWidth="1"/>
    <col min="7416" max="7416" width="14.875" style="101" customWidth="1"/>
    <col min="7417" max="7417" width="15.125" style="101" customWidth="1"/>
    <col min="7418" max="7420" width="10.625" style="101" customWidth="1"/>
    <col min="7421" max="7421" width="13.625" style="101" customWidth="1"/>
    <col min="7422" max="7422" width="12.875" style="101" customWidth="1"/>
    <col min="7423" max="7423" width="9.625" style="101" customWidth="1"/>
    <col min="7424" max="7665" width="9" style="101"/>
    <col min="7666" max="7666" width="9.125" style="101" customWidth="1"/>
    <col min="7667" max="7667" width="60.5" style="101" customWidth="1"/>
    <col min="7668" max="7671" width="10.625" style="101" customWidth="1"/>
    <col min="7672" max="7672" width="14.875" style="101" customWidth="1"/>
    <col min="7673" max="7673" width="15.125" style="101" customWidth="1"/>
    <col min="7674" max="7676" width="10.625" style="101" customWidth="1"/>
    <col min="7677" max="7677" width="13.625" style="101" customWidth="1"/>
    <col min="7678" max="7678" width="12.875" style="101" customWidth="1"/>
    <col min="7679" max="7679" width="9.625" style="101" customWidth="1"/>
    <col min="7680" max="7921" width="9" style="101"/>
    <col min="7922" max="7922" width="9.125" style="101" customWidth="1"/>
    <col min="7923" max="7923" width="60.5" style="101" customWidth="1"/>
    <col min="7924" max="7927" width="10.625" style="101" customWidth="1"/>
    <col min="7928" max="7928" width="14.875" style="101" customWidth="1"/>
    <col min="7929" max="7929" width="15.125" style="101" customWidth="1"/>
    <col min="7930" max="7932" width="10.625" style="101" customWidth="1"/>
    <col min="7933" max="7933" width="13.625" style="101" customWidth="1"/>
    <col min="7934" max="7934" width="12.875" style="101" customWidth="1"/>
    <col min="7935" max="7935" width="9.625" style="101" customWidth="1"/>
    <col min="7936" max="8177" width="9" style="101"/>
    <col min="8178" max="8178" width="9.125" style="101" customWidth="1"/>
    <col min="8179" max="8179" width="60.5" style="101" customWidth="1"/>
    <col min="8180" max="8183" width="10.625" style="101" customWidth="1"/>
    <col min="8184" max="8184" width="14.875" style="101" customWidth="1"/>
    <col min="8185" max="8185" width="15.125" style="101" customWidth="1"/>
    <col min="8186" max="8188" width="10.625" style="101" customWidth="1"/>
    <col min="8189" max="8189" width="13.625" style="101" customWidth="1"/>
    <col min="8190" max="8190" width="12.875" style="101" customWidth="1"/>
    <col min="8191" max="8191" width="9.625" style="101" customWidth="1"/>
    <col min="8192" max="8433" width="9" style="101"/>
    <col min="8434" max="8434" width="9.125" style="101" customWidth="1"/>
    <col min="8435" max="8435" width="60.5" style="101" customWidth="1"/>
    <col min="8436" max="8439" width="10.625" style="101" customWidth="1"/>
    <col min="8440" max="8440" width="14.875" style="101" customWidth="1"/>
    <col min="8441" max="8441" width="15.125" style="101" customWidth="1"/>
    <col min="8442" max="8444" width="10.625" style="101" customWidth="1"/>
    <col min="8445" max="8445" width="13.625" style="101" customWidth="1"/>
    <col min="8446" max="8446" width="12.875" style="101" customWidth="1"/>
    <col min="8447" max="8447" width="9.625" style="101" customWidth="1"/>
    <col min="8448" max="8689" width="9" style="101"/>
    <col min="8690" max="8690" width="9.125" style="101" customWidth="1"/>
    <col min="8691" max="8691" width="60.5" style="101" customWidth="1"/>
    <col min="8692" max="8695" width="10.625" style="101" customWidth="1"/>
    <col min="8696" max="8696" width="14.875" style="101" customWidth="1"/>
    <col min="8697" max="8697" width="15.125" style="101" customWidth="1"/>
    <col min="8698" max="8700" width="10.625" style="101" customWidth="1"/>
    <col min="8701" max="8701" width="13.625" style="101" customWidth="1"/>
    <col min="8702" max="8702" width="12.875" style="101" customWidth="1"/>
    <col min="8703" max="8703" width="9.625" style="101" customWidth="1"/>
    <col min="8704" max="8945" width="9" style="101"/>
    <col min="8946" max="8946" width="9.125" style="101" customWidth="1"/>
    <col min="8947" max="8947" width="60.5" style="101" customWidth="1"/>
    <col min="8948" max="8951" width="10.625" style="101" customWidth="1"/>
    <col min="8952" max="8952" width="14.875" style="101" customWidth="1"/>
    <col min="8953" max="8953" width="15.125" style="101" customWidth="1"/>
    <col min="8954" max="8956" width="10.625" style="101" customWidth="1"/>
    <col min="8957" max="8957" width="13.625" style="101" customWidth="1"/>
    <col min="8958" max="8958" width="12.875" style="101" customWidth="1"/>
    <col min="8959" max="8959" width="9.625" style="101" customWidth="1"/>
    <col min="8960" max="9201" width="9" style="101"/>
    <col min="9202" max="9202" width="9.125" style="101" customWidth="1"/>
    <col min="9203" max="9203" width="60.5" style="101" customWidth="1"/>
    <col min="9204" max="9207" width="10.625" style="101" customWidth="1"/>
    <col min="9208" max="9208" width="14.875" style="101" customWidth="1"/>
    <col min="9209" max="9209" width="15.125" style="101" customWidth="1"/>
    <col min="9210" max="9212" width="10.625" style="101" customWidth="1"/>
    <col min="9213" max="9213" width="13.625" style="101" customWidth="1"/>
    <col min="9214" max="9214" width="12.875" style="101" customWidth="1"/>
    <col min="9215" max="9215" width="9.625" style="101" customWidth="1"/>
    <col min="9216" max="9457" width="9" style="101"/>
    <col min="9458" max="9458" width="9.125" style="101" customWidth="1"/>
    <col min="9459" max="9459" width="60.5" style="101" customWidth="1"/>
    <col min="9460" max="9463" width="10.625" style="101" customWidth="1"/>
    <col min="9464" max="9464" width="14.875" style="101" customWidth="1"/>
    <col min="9465" max="9465" width="15.125" style="101" customWidth="1"/>
    <col min="9466" max="9468" width="10.625" style="101" customWidth="1"/>
    <col min="9469" max="9469" width="13.625" style="101" customWidth="1"/>
    <col min="9470" max="9470" width="12.875" style="101" customWidth="1"/>
    <col min="9471" max="9471" width="9.625" style="101" customWidth="1"/>
    <col min="9472" max="9713" width="9" style="101"/>
    <col min="9714" max="9714" width="9.125" style="101" customWidth="1"/>
    <col min="9715" max="9715" width="60.5" style="101" customWidth="1"/>
    <col min="9716" max="9719" width="10.625" style="101" customWidth="1"/>
    <col min="9720" max="9720" width="14.875" style="101" customWidth="1"/>
    <col min="9721" max="9721" width="15.125" style="101" customWidth="1"/>
    <col min="9722" max="9724" width="10.625" style="101" customWidth="1"/>
    <col min="9725" max="9725" width="13.625" style="101" customWidth="1"/>
    <col min="9726" max="9726" width="12.875" style="101" customWidth="1"/>
    <col min="9727" max="9727" width="9.625" style="101" customWidth="1"/>
    <col min="9728" max="9969" width="9" style="101"/>
    <col min="9970" max="9970" width="9.125" style="101" customWidth="1"/>
    <col min="9971" max="9971" width="60.5" style="101" customWidth="1"/>
    <col min="9972" max="9975" width="10.625" style="101" customWidth="1"/>
    <col min="9976" max="9976" width="14.875" style="101" customWidth="1"/>
    <col min="9977" max="9977" width="15.125" style="101" customWidth="1"/>
    <col min="9978" max="9980" width="10.625" style="101" customWidth="1"/>
    <col min="9981" max="9981" width="13.625" style="101" customWidth="1"/>
    <col min="9982" max="9982" width="12.875" style="101" customWidth="1"/>
    <col min="9983" max="9983" width="9.625" style="101" customWidth="1"/>
    <col min="9984" max="10225" width="9" style="101"/>
    <col min="10226" max="10226" width="9.125" style="101" customWidth="1"/>
    <col min="10227" max="10227" width="60.5" style="101" customWidth="1"/>
    <col min="10228" max="10231" width="10.625" style="101" customWidth="1"/>
    <col min="10232" max="10232" width="14.875" style="101" customWidth="1"/>
    <col min="10233" max="10233" width="15.125" style="101" customWidth="1"/>
    <col min="10234" max="10236" width="10.625" style="101" customWidth="1"/>
    <col min="10237" max="10237" width="13.625" style="101" customWidth="1"/>
    <col min="10238" max="10238" width="12.875" style="101" customWidth="1"/>
    <col min="10239" max="10239" width="9.625" style="101" customWidth="1"/>
    <col min="10240" max="10481" width="9" style="101"/>
    <col min="10482" max="10482" width="9.125" style="101" customWidth="1"/>
    <col min="10483" max="10483" width="60.5" style="101" customWidth="1"/>
    <col min="10484" max="10487" width="10.625" style="101" customWidth="1"/>
    <col min="10488" max="10488" width="14.875" style="101" customWidth="1"/>
    <col min="10489" max="10489" width="15.125" style="101" customWidth="1"/>
    <col min="10490" max="10492" width="10.625" style="101" customWidth="1"/>
    <col min="10493" max="10493" width="13.625" style="101" customWidth="1"/>
    <col min="10494" max="10494" width="12.875" style="101" customWidth="1"/>
    <col min="10495" max="10495" width="9.625" style="101" customWidth="1"/>
    <col min="10496" max="10737" width="9" style="101"/>
    <col min="10738" max="10738" width="9.125" style="101" customWidth="1"/>
    <col min="10739" max="10739" width="60.5" style="101" customWidth="1"/>
    <col min="10740" max="10743" width="10.625" style="101" customWidth="1"/>
    <col min="10744" max="10744" width="14.875" style="101" customWidth="1"/>
    <col min="10745" max="10745" width="15.125" style="101" customWidth="1"/>
    <col min="10746" max="10748" width="10.625" style="101" customWidth="1"/>
    <col min="10749" max="10749" width="13.625" style="101" customWidth="1"/>
    <col min="10750" max="10750" width="12.875" style="101" customWidth="1"/>
    <col min="10751" max="10751" width="9.625" style="101" customWidth="1"/>
    <col min="10752" max="10993" width="9" style="101"/>
    <col min="10994" max="10994" width="9.125" style="101" customWidth="1"/>
    <col min="10995" max="10995" width="60.5" style="101" customWidth="1"/>
    <col min="10996" max="10999" width="10.625" style="101" customWidth="1"/>
    <col min="11000" max="11000" width="14.875" style="101" customWidth="1"/>
    <col min="11001" max="11001" width="15.125" style="101" customWidth="1"/>
    <col min="11002" max="11004" width="10.625" style="101" customWidth="1"/>
    <col min="11005" max="11005" width="13.625" style="101" customWidth="1"/>
    <col min="11006" max="11006" width="12.875" style="101" customWidth="1"/>
    <col min="11007" max="11007" width="9.625" style="101" customWidth="1"/>
    <col min="11008" max="11249" width="9" style="101"/>
    <col min="11250" max="11250" width="9.125" style="101" customWidth="1"/>
    <col min="11251" max="11251" width="60.5" style="101" customWidth="1"/>
    <col min="11252" max="11255" width="10.625" style="101" customWidth="1"/>
    <col min="11256" max="11256" width="14.875" style="101" customWidth="1"/>
    <col min="11257" max="11257" width="15.125" style="101" customWidth="1"/>
    <col min="11258" max="11260" width="10.625" style="101" customWidth="1"/>
    <col min="11261" max="11261" width="13.625" style="101" customWidth="1"/>
    <col min="11262" max="11262" width="12.875" style="101" customWidth="1"/>
    <col min="11263" max="11263" width="9.625" style="101" customWidth="1"/>
    <col min="11264" max="11505" width="9" style="101"/>
    <col min="11506" max="11506" width="9.125" style="101" customWidth="1"/>
    <col min="11507" max="11507" width="60.5" style="101" customWidth="1"/>
    <col min="11508" max="11511" width="10.625" style="101" customWidth="1"/>
    <col min="11512" max="11512" width="14.875" style="101" customWidth="1"/>
    <col min="11513" max="11513" width="15.125" style="101" customWidth="1"/>
    <col min="11514" max="11516" width="10.625" style="101" customWidth="1"/>
    <col min="11517" max="11517" width="13.625" style="101" customWidth="1"/>
    <col min="11518" max="11518" width="12.875" style="101" customWidth="1"/>
    <col min="11519" max="11519" width="9.625" style="101" customWidth="1"/>
    <col min="11520" max="11761" width="9" style="101"/>
    <col min="11762" max="11762" width="9.125" style="101" customWidth="1"/>
    <col min="11763" max="11763" width="60.5" style="101" customWidth="1"/>
    <col min="11764" max="11767" width="10.625" style="101" customWidth="1"/>
    <col min="11768" max="11768" width="14.875" style="101" customWidth="1"/>
    <col min="11769" max="11769" width="15.125" style="101" customWidth="1"/>
    <col min="11770" max="11772" width="10.625" style="101" customWidth="1"/>
    <col min="11773" max="11773" width="13.625" style="101" customWidth="1"/>
    <col min="11774" max="11774" width="12.875" style="101" customWidth="1"/>
    <col min="11775" max="11775" width="9.625" style="101" customWidth="1"/>
    <col min="11776" max="12017" width="9" style="101"/>
    <col min="12018" max="12018" width="9.125" style="101" customWidth="1"/>
    <col min="12019" max="12019" width="60.5" style="101" customWidth="1"/>
    <col min="12020" max="12023" width="10.625" style="101" customWidth="1"/>
    <col min="12024" max="12024" width="14.875" style="101" customWidth="1"/>
    <col min="12025" max="12025" width="15.125" style="101" customWidth="1"/>
    <col min="12026" max="12028" width="10.625" style="101" customWidth="1"/>
    <col min="12029" max="12029" width="13.625" style="101" customWidth="1"/>
    <col min="12030" max="12030" width="12.875" style="101" customWidth="1"/>
    <col min="12031" max="12031" width="9.625" style="101" customWidth="1"/>
    <col min="12032" max="12273" width="9" style="101"/>
    <col min="12274" max="12274" width="9.125" style="101" customWidth="1"/>
    <col min="12275" max="12275" width="60.5" style="101" customWidth="1"/>
    <col min="12276" max="12279" width="10.625" style="101" customWidth="1"/>
    <col min="12280" max="12280" width="14.875" style="101" customWidth="1"/>
    <col min="12281" max="12281" width="15.125" style="101" customWidth="1"/>
    <col min="12282" max="12284" width="10.625" style="101" customWidth="1"/>
    <col min="12285" max="12285" width="13.625" style="101" customWidth="1"/>
    <col min="12286" max="12286" width="12.875" style="101" customWidth="1"/>
    <col min="12287" max="12287" width="9.625" style="101" customWidth="1"/>
    <col min="12288" max="12529" width="9" style="101"/>
    <col min="12530" max="12530" width="9.125" style="101" customWidth="1"/>
    <col min="12531" max="12531" width="60.5" style="101" customWidth="1"/>
    <col min="12532" max="12535" width="10.625" style="101" customWidth="1"/>
    <col min="12536" max="12536" width="14.875" style="101" customWidth="1"/>
    <col min="12537" max="12537" width="15.125" style="101" customWidth="1"/>
    <col min="12538" max="12540" width="10.625" style="101" customWidth="1"/>
    <col min="12541" max="12541" width="13.625" style="101" customWidth="1"/>
    <col min="12542" max="12542" width="12.875" style="101" customWidth="1"/>
    <col min="12543" max="12543" width="9.625" style="101" customWidth="1"/>
    <col min="12544" max="12785" width="9" style="101"/>
    <col min="12786" max="12786" width="9.125" style="101" customWidth="1"/>
    <col min="12787" max="12787" width="60.5" style="101" customWidth="1"/>
    <col min="12788" max="12791" width="10.625" style="101" customWidth="1"/>
    <col min="12792" max="12792" width="14.875" style="101" customWidth="1"/>
    <col min="12793" max="12793" width="15.125" style="101" customWidth="1"/>
    <col min="12794" max="12796" width="10.625" style="101" customWidth="1"/>
    <col min="12797" max="12797" width="13.625" style="101" customWidth="1"/>
    <col min="12798" max="12798" width="12.875" style="101" customWidth="1"/>
    <col min="12799" max="12799" width="9.625" style="101" customWidth="1"/>
    <col min="12800" max="13041" width="9" style="101"/>
    <col min="13042" max="13042" width="9.125" style="101" customWidth="1"/>
    <col min="13043" max="13043" width="60.5" style="101" customWidth="1"/>
    <col min="13044" max="13047" width="10.625" style="101" customWidth="1"/>
    <col min="13048" max="13048" width="14.875" style="101" customWidth="1"/>
    <col min="13049" max="13049" width="15.125" style="101" customWidth="1"/>
    <col min="13050" max="13052" width="10.625" style="101" customWidth="1"/>
    <col min="13053" max="13053" width="13.625" style="101" customWidth="1"/>
    <col min="13054" max="13054" width="12.875" style="101" customWidth="1"/>
    <col min="13055" max="13055" width="9.625" style="101" customWidth="1"/>
    <col min="13056" max="13297" width="9" style="101"/>
    <col min="13298" max="13298" width="9.125" style="101" customWidth="1"/>
    <col min="13299" max="13299" width="60.5" style="101" customWidth="1"/>
    <col min="13300" max="13303" width="10.625" style="101" customWidth="1"/>
    <col min="13304" max="13304" width="14.875" style="101" customWidth="1"/>
    <col min="13305" max="13305" width="15.125" style="101" customWidth="1"/>
    <col min="13306" max="13308" width="10.625" style="101" customWidth="1"/>
    <col min="13309" max="13309" width="13.625" style="101" customWidth="1"/>
    <col min="13310" max="13310" width="12.875" style="101" customWidth="1"/>
    <col min="13311" max="13311" width="9.625" style="101" customWidth="1"/>
    <col min="13312" max="13553" width="9" style="101"/>
    <col min="13554" max="13554" width="9.125" style="101" customWidth="1"/>
    <col min="13555" max="13555" width="60.5" style="101" customWidth="1"/>
    <col min="13556" max="13559" width="10.625" style="101" customWidth="1"/>
    <col min="13560" max="13560" width="14.875" style="101" customWidth="1"/>
    <col min="13561" max="13561" width="15.125" style="101" customWidth="1"/>
    <col min="13562" max="13564" width="10.625" style="101" customWidth="1"/>
    <col min="13565" max="13565" width="13.625" style="101" customWidth="1"/>
    <col min="13566" max="13566" width="12.875" style="101" customWidth="1"/>
    <col min="13567" max="13567" width="9.625" style="101" customWidth="1"/>
    <col min="13568" max="13809" width="9" style="101"/>
    <col min="13810" max="13810" width="9.125" style="101" customWidth="1"/>
    <col min="13811" max="13811" width="60.5" style="101" customWidth="1"/>
    <col min="13812" max="13815" width="10.625" style="101" customWidth="1"/>
    <col min="13816" max="13816" width="14.875" style="101" customWidth="1"/>
    <col min="13817" max="13817" width="15.125" style="101" customWidth="1"/>
    <col min="13818" max="13820" width="10.625" style="101" customWidth="1"/>
    <col min="13821" max="13821" width="13.625" style="101" customWidth="1"/>
    <col min="13822" max="13822" width="12.875" style="101" customWidth="1"/>
    <col min="13823" max="13823" width="9.625" style="101" customWidth="1"/>
    <col min="13824" max="14065" width="9" style="101"/>
    <col min="14066" max="14066" width="9.125" style="101" customWidth="1"/>
    <col min="14067" max="14067" width="60.5" style="101" customWidth="1"/>
    <col min="14068" max="14071" width="10.625" style="101" customWidth="1"/>
    <col min="14072" max="14072" width="14.875" style="101" customWidth="1"/>
    <col min="14073" max="14073" width="15.125" style="101" customWidth="1"/>
    <col min="14074" max="14076" width="10.625" style="101" customWidth="1"/>
    <col min="14077" max="14077" width="13.625" style="101" customWidth="1"/>
    <col min="14078" max="14078" width="12.875" style="101" customWidth="1"/>
    <col min="14079" max="14079" width="9.625" style="101" customWidth="1"/>
    <col min="14080" max="14321" width="9" style="101"/>
    <col min="14322" max="14322" width="9.125" style="101" customWidth="1"/>
    <col min="14323" max="14323" width="60.5" style="101" customWidth="1"/>
    <col min="14324" max="14327" width="10.625" style="101" customWidth="1"/>
    <col min="14328" max="14328" width="14.875" style="101" customWidth="1"/>
    <col min="14329" max="14329" width="15.125" style="101" customWidth="1"/>
    <col min="14330" max="14332" width="10.625" style="101" customWidth="1"/>
    <col min="14333" max="14333" width="13.625" style="101" customWidth="1"/>
    <col min="14334" max="14334" width="12.875" style="101" customWidth="1"/>
    <col min="14335" max="14335" width="9.625" style="101" customWidth="1"/>
    <col min="14336" max="14577" width="9" style="101"/>
    <col min="14578" max="14578" width="9.125" style="101" customWidth="1"/>
    <col min="14579" max="14579" width="60.5" style="101" customWidth="1"/>
    <col min="14580" max="14583" width="10.625" style="101" customWidth="1"/>
    <col min="14584" max="14584" width="14.875" style="101" customWidth="1"/>
    <col min="14585" max="14585" width="15.125" style="101" customWidth="1"/>
    <col min="14586" max="14588" width="10.625" style="101" customWidth="1"/>
    <col min="14589" max="14589" width="13.625" style="101" customWidth="1"/>
    <col min="14590" max="14590" width="12.875" style="101" customWidth="1"/>
    <col min="14591" max="14591" width="9.625" style="101" customWidth="1"/>
    <col min="14592" max="14833" width="9" style="101"/>
    <col min="14834" max="14834" width="9.125" style="101" customWidth="1"/>
    <col min="14835" max="14835" width="60.5" style="101" customWidth="1"/>
    <col min="14836" max="14839" width="10.625" style="101" customWidth="1"/>
    <col min="14840" max="14840" width="14.875" style="101" customWidth="1"/>
    <col min="14841" max="14841" width="15.125" style="101" customWidth="1"/>
    <col min="14842" max="14844" width="10.625" style="101" customWidth="1"/>
    <col min="14845" max="14845" width="13.625" style="101" customWidth="1"/>
    <col min="14846" max="14846" width="12.875" style="101" customWidth="1"/>
    <col min="14847" max="14847" width="9.625" style="101" customWidth="1"/>
    <col min="14848" max="15089" width="9" style="101"/>
    <col min="15090" max="15090" width="9.125" style="101" customWidth="1"/>
    <col min="15091" max="15091" width="60.5" style="101" customWidth="1"/>
    <col min="15092" max="15095" width="10.625" style="101" customWidth="1"/>
    <col min="15096" max="15096" width="14.875" style="101" customWidth="1"/>
    <col min="15097" max="15097" width="15.125" style="101" customWidth="1"/>
    <col min="15098" max="15100" width="10.625" style="101" customWidth="1"/>
    <col min="15101" max="15101" width="13.625" style="101" customWidth="1"/>
    <col min="15102" max="15102" width="12.875" style="101" customWidth="1"/>
    <col min="15103" max="15103" width="9.625" style="101" customWidth="1"/>
    <col min="15104" max="15345" width="9" style="101"/>
    <col min="15346" max="15346" width="9.125" style="101" customWidth="1"/>
    <col min="15347" max="15347" width="60.5" style="101" customWidth="1"/>
    <col min="15348" max="15351" width="10.625" style="101" customWidth="1"/>
    <col min="15352" max="15352" width="14.875" style="101" customWidth="1"/>
    <col min="15353" max="15353" width="15.125" style="101" customWidth="1"/>
    <col min="15354" max="15356" width="10.625" style="101" customWidth="1"/>
    <col min="15357" max="15357" width="13.625" style="101" customWidth="1"/>
    <col min="15358" max="15358" width="12.875" style="101" customWidth="1"/>
    <col min="15359" max="15359" width="9.625" style="101" customWidth="1"/>
    <col min="15360" max="15601" width="9" style="101"/>
    <col min="15602" max="15602" width="9.125" style="101" customWidth="1"/>
    <col min="15603" max="15603" width="60.5" style="101" customWidth="1"/>
    <col min="15604" max="15607" width="10.625" style="101" customWidth="1"/>
    <col min="15608" max="15608" width="14.875" style="101" customWidth="1"/>
    <col min="15609" max="15609" width="15.125" style="101" customWidth="1"/>
    <col min="15610" max="15612" width="10.625" style="101" customWidth="1"/>
    <col min="15613" max="15613" width="13.625" style="101" customWidth="1"/>
    <col min="15614" max="15614" width="12.875" style="101" customWidth="1"/>
    <col min="15615" max="15615" width="9.625" style="101" customWidth="1"/>
    <col min="15616" max="15857" width="9" style="101"/>
    <col min="15858" max="15858" width="9.125" style="101" customWidth="1"/>
    <col min="15859" max="15859" width="60.5" style="101" customWidth="1"/>
    <col min="15860" max="15863" width="10.625" style="101" customWidth="1"/>
    <col min="15864" max="15864" width="14.875" style="101" customWidth="1"/>
    <col min="15865" max="15865" width="15.125" style="101" customWidth="1"/>
    <col min="15866" max="15868" width="10.625" style="101" customWidth="1"/>
    <col min="15869" max="15869" width="13.625" style="101" customWidth="1"/>
    <col min="15870" max="15870" width="12.875" style="101" customWidth="1"/>
    <col min="15871" max="15871" width="9.625" style="101" customWidth="1"/>
    <col min="15872" max="16113" width="9" style="101"/>
    <col min="16114" max="16114" width="9.125" style="101" customWidth="1"/>
    <col min="16115" max="16115" width="60.5" style="101" customWidth="1"/>
    <col min="16116" max="16119" width="10.625" style="101" customWidth="1"/>
    <col min="16120" max="16120" width="14.875" style="101" customWidth="1"/>
    <col min="16121" max="16121" width="15.125" style="101" customWidth="1"/>
    <col min="16122" max="16124" width="10.625" style="101" customWidth="1"/>
    <col min="16125" max="16125" width="13.625" style="101" customWidth="1"/>
    <col min="16126" max="16126" width="12.875" style="101" customWidth="1"/>
    <col min="16127" max="16127" width="9.625" style="101" customWidth="1"/>
    <col min="16128" max="16384" width="9" style="101"/>
  </cols>
  <sheetData>
    <row r="1" spans="1:14" ht="30.75" customHeight="1">
      <c r="A1" s="324" t="s">
        <v>1667</v>
      </c>
      <c r="B1" s="324"/>
      <c r="C1" s="91"/>
      <c r="D1" s="91"/>
      <c r="E1" s="91"/>
      <c r="F1" s="91"/>
      <c r="G1" s="91"/>
      <c r="I1" s="91"/>
      <c r="J1" s="91"/>
      <c r="K1" s="91"/>
      <c r="L1" s="91"/>
    </row>
    <row r="2" spans="1:14" s="97" customFormat="1" ht="30.75" customHeight="1">
      <c r="A2" s="325" t="s">
        <v>1668</v>
      </c>
      <c r="B2" s="325"/>
      <c r="C2" s="325"/>
      <c r="D2" s="325"/>
      <c r="E2" s="325"/>
      <c r="F2" s="325"/>
      <c r="G2" s="325"/>
    </row>
    <row r="3" spans="1:14" ht="20.25" customHeight="1">
      <c r="B3" s="119"/>
      <c r="C3" s="120"/>
      <c r="D3" s="120"/>
      <c r="E3" s="120"/>
      <c r="F3" s="326" t="s">
        <v>0</v>
      </c>
      <c r="G3" s="326"/>
    </row>
    <row r="4" spans="1:14" ht="29.25" customHeight="1">
      <c r="A4" s="329" t="s">
        <v>936</v>
      </c>
      <c r="B4" s="331" t="s">
        <v>34</v>
      </c>
      <c r="C4" s="327" t="s">
        <v>75</v>
      </c>
      <c r="D4" s="327"/>
      <c r="E4" s="328" t="s">
        <v>1131</v>
      </c>
      <c r="F4" s="328"/>
      <c r="G4" s="327" t="s">
        <v>1435</v>
      </c>
    </row>
    <row r="5" spans="1:14" ht="31.5" customHeight="1">
      <c r="A5" s="330"/>
      <c r="B5" s="331"/>
      <c r="C5" s="121" t="s">
        <v>1132</v>
      </c>
      <c r="D5" s="121" t="s">
        <v>1124</v>
      </c>
      <c r="E5" s="121" t="s">
        <v>1132</v>
      </c>
      <c r="F5" s="121" t="s">
        <v>1124</v>
      </c>
      <c r="G5" s="327"/>
      <c r="I5" s="266" t="s">
        <v>1641</v>
      </c>
      <c r="J5" s="266" t="s">
        <v>1642</v>
      </c>
      <c r="K5" s="266" t="s">
        <v>1643</v>
      </c>
      <c r="L5" s="266" t="s">
        <v>1644</v>
      </c>
    </row>
    <row r="6" spans="1:14" ht="22.5" customHeight="1">
      <c r="A6" s="122"/>
      <c r="B6" s="123" t="s">
        <v>1438</v>
      </c>
      <c r="C6" s="96">
        <v>174936</v>
      </c>
      <c r="D6" s="96">
        <v>174936</v>
      </c>
      <c r="E6" s="96">
        <v>243255</v>
      </c>
      <c r="F6" s="93">
        <v>252055</v>
      </c>
      <c r="G6" s="140">
        <v>139.05000000000001</v>
      </c>
      <c r="I6" s="93">
        <v>186880</v>
      </c>
      <c r="J6" s="93">
        <v>37</v>
      </c>
      <c r="K6" s="93">
        <v>65138</v>
      </c>
      <c r="L6" s="93">
        <v>252055</v>
      </c>
    </row>
    <row r="7" spans="1:14" ht="36" customHeight="1">
      <c r="A7" s="124" t="s">
        <v>1439</v>
      </c>
      <c r="B7" s="125" t="s">
        <v>1440</v>
      </c>
      <c r="C7" s="96">
        <v>1</v>
      </c>
      <c r="D7" s="126">
        <v>1</v>
      </c>
      <c r="E7" s="96">
        <v>0</v>
      </c>
      <c r="F7" s="93">
        <v>0</v>
      </c>
      <c r="G7" s="140">
        <v>0</v>
      </c>
      <c r="I7" s="126"/>
      <c r="J7" s="126"/>
      <c r="K7" s="126"/>
      <c r="L7" s="93">
        <v>0</v>
      </c>
    </row>
    <row r="8" spans="1:14" ht="36" customHeight="1">
      <c r="A8" s="255" t="s">
        <v>1441</v>
      </c>
      <c r="B8" s="125" t="s">
        <v>1379</v>
      </c>
      <c r="C8" s="96">
        <v>9</v>
      </c>
      <c r="D8" s="127">
        <v>9</v>
      </c>
      <c r="E8" s="96">
        <v>0</v>
      </c>
      <c r="F8" s="93">
        <v>0</v>
      </c>
      <c r="G8" s="140">
        <v>0</v>
      </c>
      <c r="I8" s="127"/>
      <c r="J8" s="127"/>
      <c r="K8" s="127"/>
      <c r="L8" s="93">
        <v>0</v>
      </c>
    </row>
    <row r="9" spans="1:14" ht="36" customHeight="1">
      <c r="A9" s="124" t="s">
        <v>1310</v>
      </c>
      <c r="B9" s="125" t="s">
        <v>1311</v>
      </c>
      <c r="C9" s="96">
        <v>319</v>
      </c>
      <c r="D9" s="129">
        <v>319</v>
      </c>
      <c r="E9" s="96">
        <v>0</v>
      </c>
      <c r="F9" s="93">
        <v>0</v>
      </c>
      <c r="G9" s="140">
        <v>0</v>
      </c>
      <c r="I9" s="141"/>
      <c r="J9" s="141"/>
      <c r="K9" s="141"/>
      <c r="L9" s="93">
        <v>0</v>
      </c>
    </row>
    <row r="10" spans="1:14" ht="36" customHeight="1">
      <c r="A10" s="124">
        <v>20823</v>
      </c>
      <c r="B10" s="125" t="s">
        <v>1442</v>
      </c>
      <c r="C10" s="96"/>
      <c r="D10" s="129"/>
      <c r="E10" s="96"/>
      <c r="F10" s="93">
        <v>0</v>
      </c>
      <c r="G10" s="140"/>
      <c r="I10" s="141"/>
      <c r="J10" s="141"/>
      <c r="K10" s="141"/>
      <c r="L10" s="93">
        <v>0</v>
      </c>
    </row>
    <row r="11" spans="1:14" ht="36" customHeight="1">
      <c r="A11" s="124" t="s">
        <v>1318</v>
      </c>
      <c r="B11" s="125" t="s">
        <v>1319</v>
      </c>
      <c r="C11" s="96">
        <v>136781</v>
      </c>
      <c r="D11" s="126">
        <v>136781</v>
      </c>
      <c r="E11" s="96">
        <v>214053</v>
      </c>
      <c r="F11" s="93">
        <v>214053</v>
      </c>
      <c r="G11" s="140">
        <v>156.49</v>
      </c>
      <c r="I11" s="129">
        <v>155096</v>
      </c>
      <c r="J11" s="129"/>
      <c r="K11" s="129">
        <v>58957</v>
      </c>
      <c r="L11" s="93">
        <v>214053</v>
      </c>
      <c r="N11" s="101">
        <v>3931</v>
      </c>
    </row>
    <row r="12" spans="1:14" ht="36" customHeight="1">
      <c r="A12" s="124" t="s">
        <v>1344</v>
      </c>
      <c r="B12" s="125" t="s">
        <v>1345</v>
      </c>
      <c r="C12" s="96">
        <v>9484</v>
      </c>
      <c r="D12" s="127">
        <v>9484</v>
      </c>
      <c r="E12" s="96">
        <v>8286</v>
      </c>
      <c r="F12" s="93">
        <v>8286</v>
      </c>
      <c r="G12" s="140">
        <v>87.37</v>
      </c>
      <c r="I12" s="127">
        <v>2105</v>
      </c>
      <c r="J12" s="127"/>
      <c r="K12" s="127">
        <v>6181</v>
      </c>
      <c r="L12" s="93">
        <v>8286</v>
      </c>
    </row>
    <row r="13" spans="1:14" ht="36" customHeight="1">
      <c r="A13" s="124" t="s">
        <v>1350</v>
      </c>
      <c r="B13" s="125" t="s">
        <v>1443</v>
      </c>
      <c r="C13" s="96">
        <v>51</v>
      </c>
      <c r="D13" s="127">
        <v>51</v>
      </c>
      <c r="E13" s="96">
        <v>2516</v>
      </c>
      <c r="F13" s="93">
        <v>2516</v>
      </c>
      <c r="G13" s="140">
        <v>4933.33</v>
      </c>
      <c r="I13" s="127">
        <v>2481</v>
      </c>
      <c r="J13" s="127">
        <v>35</v>
      </c>
      <c r="K13" s="127"/>
      <c r="L13" s="93">
        <v>2516</v>
      </c>
    </row>
    <row r="14" spans="1:14" ht="36" customHeight="1">
      <c r="A14" s="124" t="s">
        <v>1351</v>
      </c>
      <c r="B14" s="125" t="s">
        <v>1444</v>
      </c>
      <c r="C14" s="96">
        <v>20941</v>
      </c>
      <c r="D14" s="127">
        <v>20941</v>
      </c>
      <c r="E14" s="96">
        <v>11171</v>
      </c>
      <c r="F14" s="93">
        <v>11171</v>
      </c>
      <c r="G14" s="140">
        <v>53.35</v>
      </c>
      <c r="I14" s="127">
        <v>11171</v>
      </c>
      <c r="J14" s="127"/>
      <c r="K14" s="127"/>
      <c r="L14" s="93">
        <v>11171</v>
      </c>
    </row>
    <row r="15" spans="1:14" ht="36" customHeight="1">
      <c r="A15" s="124" t="s">
        <v>1362</v>
      </c>
      <c r="B15" s="125" t="s">
        <v>1445</v>
      </c>
      <c r="C15" s="96">
        <v>106</v>
      </c>
      <c r="D15" s="127">
        <v>106</v>
      </c>
      <c r="E15" s="96">
        <v>206</v>
      </c>
      <c r="F15" s="93">
        <v>206</v>
      </c>
      <c r="G15" s="140">
        <v>194.34</v>
      </c>
      <c r="I15" s="127">
        <v>206</v>
      </c>
      <c r="J15" s="127"/>
      <c r="K15" s="127"/>
      <c r="L15" s="93">
        <v>206</v>
      </c>
    </row>
    <row r="16" spans="1:14" ht="36" customHeight="1">
      <c r="A16" s="124" t="s">
        <v>1446</v>
      </c>
      <c r="B16" s="125" t="s">
        <v>1447</v>
      </c>
      <c r="C16" s="96"/>
      <c r="D16" s="127"/>
      <c r="E16" s="96">
        <v>0</v>
      </c>
      <c r="F16" s="93">
        <v>0</v>
      </c>
      <c r="G16" s="140"/>
      <c r="I16" s="127"/>
      <c r="J16" s="127"/>
      <c r="K16" s="127"/>
      <c r="L16" s="93">
        <v>0</v>
      </c>
    </row>
    <row r="17" spans="1:12" ht="36" customHeight="1">
      <c r="A17" s="124" t="s">
        <v>1448</v>
      </c>
      <c r="B17" s="125" t="s">
        <v>1449</v>
      </c>
      <c r="C17" s="96"/>
      <c r="D17" s="127"/>
      <c r="E17" s="96">
        <v>0</v>
      </c>
      <c r="F17" s="93">
        <v>0</v>
      </c>
      <c r="G17" s="140"/>
      <c r="I17" s="127"/>
      <c r="J17" s="127"/>
      <c r="K17" s="127"/>
      <c r="L17" s="93">
        <v>0</v>
      </c>
    </row>
    <row r="18" spans="1:12" ht="36" customHeight="1">
      <c r="A18" s="124" t="s">
        <v>1369</v>
      </c>
      <c r="B18" s="125" t="s">
        <v>1370</v>
      </c>
      <c r="C18" s="96">
        <v>291</v>
      </c>
      <c r="D18" s="127">
        <v>291</v>
      </c>
      <c r="E18" s="96">
        <v>0</v>
      </c>
      <c r="F18" s="93">
        <v>0</v>
      </c>
      <c r="G18" s="140">
        <v>0</v>
      </c>
      <c r="I18" s="127"/>
      <c r="J18" s="127"/>
      <c r="K18" s="127"/>
      <c r="L18" s="93">
        <v>0</v>
      </c>
    </row>
    <row r="19" spans="1:12" ht="36" customHeight="1">
      <c r="A19" s="124" t="s">
        <v>1385</v>
      </c>
      <c r="B19" s="125" t="s">
        <v>1386</v>
      </c>
      <c r="C19" s="96"/>
      <c r="D19" s="127"/>
      <c r="E19" s="96"/>
      <c r="F19" s="93">
        <v>8800</v>
      </c>
      <c r="G19" s="140"/>
      <c r="I19" s="127">
        <v>8800</v>
      </c>
      <c r="J19" s="127"/>
      <c r="K19" s="127"/>
      <c r="L19" s="93">
        <v>8800</v>
      </c>
    </row>
    <row r="20" spans="1:12" ht="36" customHeight="1">
      <c r="A20" s="124" t="s">
        <v>1387</v>
      </c>
      <c r="B20" s="125" t="s">
        <v>1388</v>
      </c>
      <c r="C20" s="96">
        <v>0</v>
      </c>
      <c r="D20" s="127"/>
      <c r="E20" s="96">
        <v>0</v>
      </c>
      <c r="F20" s="93">
        <v>0</v>
      </c>
      <c r="G20" s="140" t="s">
        <v>1647</v>
      </c>
      <c r="I20" s="127"/>
      <c r="J20" s="127"/>
      <c r="K20" s="127"/>
      <c r="L20" s="93">
        <v>0</v>
      </c>
    </row>
    <row r="21" spans="1:12" ht="36" customHeight="1">
      <c r="A21" s="124" t="s">
        <v>1405</v>
      </c>
      <c r="B21" s="125" t="s">
        <v>1450</v>
      </c>
      <c r="C21" s="96">
        <v>124</v>
      </c>
      <c r="D21" s="127">
        <v>124</v>
      </c>
      <c r="E21" s="96">
        <v>2</v>
      </c>
      <c r="F21" s="93">
        <v>2</v>
      </c>
      <c r="G21" s="140">
        <v>1.61</v>
      </c>
      <c r="I21" s="127"/>
      <c r="J21" s="127">
        <v>2</v>
      </c>
      <c r="K21" s="127"/>
      <c r="L21" s="93">
        <v>2</v>
      </c>
    </row>
    <row r="22" spans="1:12" ht="30" customHeight="1">
      <c r="A22" s="124">
        <v>23204</v>
      </c>
      <c r="B22" s="125" t="s">
        <v>1451</v>
      </c>
      <c r="C22" s="96">
        <v>6829</v>
      </c>
      <c r="D22" s="127">
        <v>6829</v>
      </c>
      <c r="E22" s="96">
        <v>7021</v>
      </c>
      <c r="F22" s="93">
        <v>7021</v>
      </c>
      <c r="G22" s="140">
        <v>102.81</v>
      </c>
      <c r="I22" s="127">
        <v>7021</v>
      </c>
      <c r="J22" s="127"/>
      <c r="K22" s="127"/>
      <c r="L22" s="93">
        <v>7021</v>
      </c>
    </row>
    <row r="23" spans="1:12" ht="30" customHeight="1">
      <c r="A23" s="122"/>
      <c r="B23" s="131" t="s">
        <v>55</v>
      </c>
      <c r="C23" s="96">
        <v>0</v>
      </c>
      <c r="D23" s="127"/>
      <c r="E23" s="96">
        <v>0</v>
      </c>
      <c r="F23" s="93">
        <v>0</v>
      </c>
      <c r="G23" s="140" t="s">
        <v>1647</v>
      </c>
      <c r="I23" s="127"/>
      <c r="J23" s="127"/>
      <c r="K23" s="127"/>
      <c r="L23" s="93">
        <v>0</v>
      </c>
    </row>
    <row r="24" spans="1:12" ht="30" customHeight="1">
      <c r="A24" s="122"/>
      <c r="B24" s="131" t="s">
        <v>65</v>
      </c>
      <c r="C24" s="96">
        <v>0</v>
      </c>
      <c r="D24" s="127"/>
      <c r="E24" s="132">
        <v>0</v>
      </c>
      <c r="F24" s="93">
        <v>0</v>
      </c>
      <c r="G24" s="140" t="s">
        <v>1647</v>
      </c>
      <c r="I24" s="127"/>
      <c r="J24" s="127"/>
      <c r="K24" s="127"/>
      <c r="L24" s="93">
        <v>0</v>
      </c>
    </row>
    <row r="25" spans="1:12" ht="30" customHeight="1">
      <c r="A25" s="128"/>
      <c r="B25" s="133" t="s">
        <v>1452</v>
      </c>
      <c r="C25" s="96">
        <v>0</v>
      </c>
      <c r="D25" s="130"/>
      <c r="E25" s="93">
        <v>0</v>
      </c>
      <c r="F25" s="93">
        <v>0</v>
      </c>
      <c r="G25" s="140" t="s">
        <v>1647</v>
      </c>
      <c r="I25" s="130"/>
      <c r="J25" s="130"/>
      <c r="K25" s="130"/>
      <c r="L25" s="93">
        <v>0</v>
      </c>
    </row>
    <row r="26" spans="1:12" ht="30" customHeight="1">
      <c r="A26" s="122"/>
      <c r="B26" s="134" t="s">
        <v>1453</v>
      </c>
      <c r="C26" s="96">
        <v>0</v>
      </c>
      <c r="D26" s="127"/>
      <c r="E26" s="96">
        <v>0</v>
      </c>
      <c r="F26" s="93">
        <v>0</v>
      </c>
      <c r="G26" s="140" t="s">
        <v>1647</v>
      </c>
      <c r="I26" s="127"/>
      <c r="J26" s="127"/>
      <c r="K26" s="127"/>
      <c r="L26" s="93">
        <v>0</v>
      </c>
    </row>
    <row r="27" spans="1:12" ht="30" customHeight="1">
      <c r="A27" s="122"/>
      <c r="B27" s="135" t="s">
        <v>69</v>
      </c>
      <c r="C27" s="96">
        <v>3838</v>
      </c>
      <c r="D27" s="127">
        <v>3838</v>
      </c>
      <c r="E27" s="96">
        <v>43198</v>
      </c>
      <c r="F27" s="93">
        <v>43198</v>
      </c>
      <c r="G27" s="140"/>
      <c r="I27" s="127">
        <v>43198</v>
      </c>
      <c r="J27" s="127"/>
      <c r="K27" s="127"/>
      <c r="L27" s="93">
        <v>43198</v>
      </c>
    </row>
    <row r="28" spans="1:12" ht="30" customHeight="1">
      <c r="A28" s="128"/>
      <c r="B28" s="136" t="s">
        <v>70</v>
      </c>
      <c r="C28" s="96">
        <v>0</v>
      </c>
      <c r="D28" s="130"/>
      <c r="E28" s="93">
        <v>0</v>
      </c>
      <c r="F28" s="93">
        <v>0</v>
      </c>
      <c r="G28" s="140"/>
      <c r="I28" s="130"/>
      <c r="J28" s="130"/>
      <c r="K28" s="130"/>
      <c r="L28" s="93">
        <v>0</v>
      </c>
    </row>
    <row r="29" spans="1:12" ht="30" customHeight="1">
      <c r="A29" s="122"/>
      <c r="B29" s="131" t="s">
        <v>1454</v>
      </c>
      <c r="C29" s="96">
        <v>0</v>
      </c>
      <c r="D29" s="127"/>
      <c r="E29" s="93">
        <v>0</v>
      </c>
      <c r="F29" s="93">
        <v>0</v>
      </c>
      <c r="G29" s="140"/>
      <c r="I29" s="127"/>
      <c r="J29" s="127"/>
      <c r="K29" s="127"/>
      <c r="L29" s="93">
        <v>0</v>
      </c>
    </row>
    <row r="30" spans="1:12" ht="30" customHeight="1">
      <c r="A30" s="122"/>
      <c r="B30" s="137" t="s">
        <v>56</v>
      </c>
      <c r="C30" s="96">
        <v>3116</v>
      </c>
      <c r="D30" s="127">
        <v>3116</v>
      </c>
      <c r="E30" s="96">
        <v>0</v>
      </c>
      <c r="F30" s="93">
        <v>0</v>
      </c>
      <c r="G30" s="140"/>
      <c r="I30" s="127"/>
      <c r="J30" s="127"/>
      <c r="K30" s="127"/>
      <c r="L30" s="93">
        <v>0</v>
      </c>
    </row>
    <row r="31" spans="1:12" ht="30" customHeight="1">
      <c r="A31" s="122"/>
      <c r="B31" s="107" t="s">
        <v>1455</v>
      </c>
      <c r="C31" s="96">
        <v>181890</v>
      </c>
      <c r="D31" s="138">
        <v>181890</v>
      </c>
      <c r="E31" s="96">
        <v>295253</v>
      </c>
      <c r="F31" s="93">
        <v>295253</v>
      </c>
      <c r="G31" s="140">
        <v>162.33000000000001</v>
      </c>
      <c r="I31" s="138">
        <v>230078</v>
      </c>
      <c r="J31" s="138">
        <v>37</v>
      </c>
      <c r="K31" s="138">
        <v>65138</v>
      </c>
      <c r="L31" s="93">
        <v>295253</v>
      </c>
    </row>
    <row r="33" spans="5:5" ht="24.75" customHeight="1">
      <c r="E33" s="139">
        <v>295253</v>
      </c>
    </row>
    <row r="964" spans="5:5" ht="24.75" customHeight="1">
      <c r="E964" s="101">
        <v>727</v>
      </c>
    </row>
  </sheetData>
  <mergeCells count="8">
    <mergeCell ref="A1:B1"/>
    <mergeCell ref="A2:G2"/>
    <mergeCell ref="F3:G3"/>
    <mergeCell ref="C4:D4"/>
    <mergeCell ref="E4:F4"/>
    <mergeCell ref="A4:A5"/>
    <mergeCell ref="B4:B5"/>
    <mergeCell ref="G4:G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scale="78" fitToHeight="2" orientation="landscape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2020年平原示范区一般公共预算收入预算表</vt:lpstr>
      <vt:lpstr>2020年平原示范区一般公共预算支出预算表</vt:lpstr>
      <vt:lpstr>2020年平原示范区一般公共预算支出预算明细表（功能分类）</vt:lpstr>
      <vt:lpstr>2020年平原示范区一般公共预算基本支出明细表（经济分类）</vt:lpstr>
      <vt:lpstr>2020年平原示范区“三公”经费支出预算表</vt:lpstr>
      <vt:lpstr>2018-2019年平原示范区政府一般债务余额情况表</vt:lpstr>
      <vt:lpstr>2020年平原示范区新增政府一般债券安排项目情况表</vt:lpstr>
      <vt:lpstr>2020年平原示范区政府性基金收入预算表</vt:lpstr>
      <vt:lpstr>2020年平原示范区政府性基金支出预算表</vt:lpstr>
      <vt:lpstr>2020年平原示范区政府性基金支出预算明细表</vt:lpstr>
      <vt:lpstr>2018-2019年政府专项债务余额情况表</vt:lpstr>
      <vt:lpstr>2020年平原示范区新增专项债券安排项目情况表</vt:lpstr>
      <vt:lpstr>2020年平原示范区国有资本经营收支预算表</vt:lpstr>
      <vt:lpstr>2020年平原示范区社保收入</vt:lpstr>
      <vt:lpstr>2020年平原示范区社保支出</vt:lpstr>
      <vt:lpstr>2020年市对平原示范区税收返还和转移支付预算表（分项目）</vt:lpstr>
      <vt:lpstr>'2020年平原示范区政府性基金支出预算表'!Print_Area</vt:lpstr>
      <vt:lpstr>'2020年平原示范区政府性基金支出预算明细表'!Print_Area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李祥兵</dc:creator>
  <cp:lastModifiedBy>微软用户</cp:lastModifiedBy>
  <cp:lastPrinted>2019-03-21T09:46:00Z</cp:lastPrinted>
  <dcterms:created xsi:type="dcterms:W3CDTF">2019-01-25T01:40:00Z</dcterms:created>
  <dcterms:modified xsi:type="dcterms:W3CDTF">2020-11-05T09:13:15Z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